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 Drive\2022\Hizmet alımları\webe yüklenenler\Fatma Gökçe Apaydın Gazi Fen biyoloji\"/>
    </mc:Choice>
  </mc:AlternateContent>
  <xr:revisionPtr revIDLastSave="0" documentId="13_ncr:1_{143810DD-8ECA-44DA-A646-2CAAFB9CED88}" xr6:coauthVersionLast="47" xr6:coauthVersionMax="47" xr10:uidLastSave="{00000000-0000-0000-0000-000000000000}"/>
  <bookViews>
    <workbookView xWindow="-120" yWindow="-120" windowWidth="29040" windowHeight="15840" activeTab="9" xr2:uid="{00000000-000D-0000-FFFF-FFFF00000000}"/>
  </bookViews>
  <sheets>
    <sheet name="SOD-GPX-CAT" sheetId="1" r:id="rId1"/>
    <sheet name="MDA" sheetId="4" r:id="rId2"/>
    <sheet name="TAS-TOS" sheetId="5" r:id="rId3"/>
    <sheet name="Biyokimya" sheetId="6" r:id="rId4"/>
    <sheet name="IL-17" sheetId="7" r:id="rId5"/>
    <sheet name="GSTs" sheetId="8" r:id="rId6"/>
    <sheet name="8OHdG-1.PLATE" sheetId="9" r:id="rId7"/>
    <sheet name="8OHdG-2.PLATE" sheetId="10" r:id="rId8"/>
    <sheet name="Hemogram" sheetId="11" r:id="rId9"/>
    <sheet name="Materyal-metod" sheetId="2" r:id="rId10"/>
  </sheets>
  <externalReferences>
    <externalReference r:id="rId11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6" i="10" l="1"/>
  <c r="C37" i="10"/>
  <c r="C38" i="10"/>
  <c r="C39" i="10"/>
  <c r="C40" i="10"/>
  <c r="C41" i="10"/>
  <c r="C42" i="10"/>
  <c r="C43" i="10"/>
  <c r="C44" i="10"/>
  <c r="C45" i="10"/>
  <c r="C46" i="10"/>
  <c r="C47" i="10"/>
  <c r="C48" i="10"/>
  <c r="C49" i="10"/>
  <c r="C50" i="10"/>
  <c r="C51" i="10"/>
  <c r="C52" i="10"/>
  <c r="C53" i="10"/>
  <c r="C54" i="10"/>
  <c r="C55" i="10"/>
  <c r="C56" i="10"/>
  <c r="C57" i="10"/>
  <c r="C58" i="10"/>
  <c r="C59" i="10"/>
  <c r="C60" i="10"/>
  <c r="C61" i="10"/>
  <c r="C62" i="10"/>
  <c r="C63" i="10"/>
  <c r="C64" i="10"/>
  <c r="C65" i="10"/>
  <c r="C66" i="10"/>
  <c r="C67" i="10"/>
  <c r="C68" i="10"/>
  <c r="C69" i="10"/>
  <c r="C70" i="10"/>
  <c r="C71" i="10"/>
  <c r="C72" i="10"/>
  <c r="C73" i="10"/>
  <c r="C74" i="10"/>
  <c r="C75" i="10"/>
  <c r="C76" i="10"/>
  <c r="C77" i="10"/>
  <c r="C78" i="10"/>
  <c r="C79" i="10"/>
  <c r="C80" i="10"/>
  <c r="C81" i="10"/>
  <c r="C82" i="10"/>
  <c r="C83" i="10"/>
  <c r="C84" i="10"/>
  <c r="C85" i="10"/>
  <c r="C86" i="10"/>
  <c r="C87" i="10"/>
  <c r="C88" i="10"/>
  <c r="C89" i="10"/>
  <c r="C90" i="10"/>
  <c r="C91" i="10"/>
  <c r="D19" i="10"/>
  <c r="D20" i="10"/>
  <c r="D21" i="10"/>
  <c r="D22" i="10"/>
  <c r="D23" i="10"/>
  <c r="D24" i="10"/>
  <c r="D25" i="10"/>
  <c r="D18" i="10"/>
  <c r="C32" i="9"/>
  <c r="C33" i="9"/>
  <c r="C34" i="9"/>
  <c r="C35" i="9"/>
  <c r="C36" i="9"/>
  <c r="C37" i="9"/>
  <c r="C38" i="9"/>
  <c r="C39" i="9"/>
  <c r="C40" i="9"/>
  <c r="C41" i="9"/>
  <c r="C42" i="9"/>
  <c r="C43" i="9"/>
  <c r="C44" i="9"/>
  <c r="C45" i="9"/>
  <c r="C46" i="9"/>
  <c r="C47" i="9"/>
  <c r="C48" i="9"/>
  <c r="C49" i="9"/>
  <c r="C50" i="9"/>
  <c r="C51" i="9"/>
  <c r="C52" i="9"/>
  <c r="C53" i="9"/>
  <c r="C54" i="9"/>
  <c r="C55" i="9"/>
  <c r="C56" i="9"/>
  <c r="C57" i="9"/>
  <c r="C58" i="9"/>
  <c r="C59" i="9"/>
  <c r="C60" i="9"/>
  <c r="C61" i="9"/>
  <c r="C62" i="9"/>
  <c r="C63" i="9"/>
  <c r="C64" i="9"/>
  <c r="C65" i="9"/>
  <c r="C66" i="9"/>
  <c r="C67" i="9"/>
  <c r="C68" i="9"/>
  <c r="C69" i="9"/>
  <c r="C70" i="9"/>
  <c r="C71" i="9"/>
  <c r="C72" i="9"/>
  <c r="C73" i="9"/>
  <c r="C74" i="9"/>
  <c r="C75" i="9"/>
  <c r="C76" i="9"/>
  <c r="C77" i="9"/>
  <c r="C78" i="9"/>
  <c r="C79" i="9"/>
  <c r="C80" i="9"/>
  <c r="C81" i="9"/>
  <c r="C82" i="9"/>
  <c r="C83" i="9"/>
  <c r="C84" i="9"/>
  <c r="C85" i="9"/>
  <c r="C86" i="9"/>
  <c r="C87" i="9"/>
  <c r="C88" i="9"/>
  <c r="C89" i="9"/>
  <c r="C90" i="9"/>
  <c r="C91" i="9"/>
  <c r="C92" i="9"/>
  <c r="C93" i="9"/>
  <c r="C94" i="9"/>
  <c r="C95" i="9"/>
  <c r="C96" i="9"/>
  <c r="C97" i="9"/>
  <c r="C98" i="9"/>
  <c r="C99" i="9"/>
  <c r="C100" i="9"/>
  <c r="C101" i="9"/>
  <c r="C102" i="9"/>
  <c r="C103" i="9"/>
  <c r="C104" i="9"/>
  <c r="C105" i="9"/>
  <c r="C106" i="9"/>
  <c r="C107" i="9"/>
  <c r="C108" i="9"/>
  <c r="C109" i="9"/>
  <c r="C110" i="9"/>
  <c r="C111" i="9"/>
  <c r="C112" i="9"/>
  <c r="C113" i="9"/>
  <c r="C114" i="9"/>
  <c r="C115" i="9"/>
  <c r="C116" i="9"/>
  <c r="C117" i="9"/>
  <c r="C118" i="9"/>
  <c r="C119" i="9"/>
  <c r="D18" i="9"/>
  <c r="D19" i="9"/>
  <c r="D20" i="9"/>
  <c r="D21" i="9"/>
  <c r="D22" i="9"/>
  <c r="D23" i="9"/>
  <c r="D24" i="9"/>
  <c r="D17" i="9"/>
  <c r="E96" i="8" l="1"/>
  <c r="D34" i="8"/>
  <c r="E34" i="8" s="1"/>
  <c r="D35" i="8"/>
  <c r="E35" i="8" s="1"/>
  <c r="D36" i="8"/>
  <c r="E36" i="8" s="1"/>
  <c r="D37" i="8"/>
  <c r="E37" i="8" s="1"/>
  <c r="D38" i="8"/>
  <c r="E38" i="8" s="1"/>
  <c r="D39" i="8"/>
  <c r="E39" i="8" s="1"/>
  <c r="D40" i="8"/>
  <c r="E40" i="8" s="1"/>
  <c r="D41" i="8"/>
  <c r="E41" i="8" s="1"/>
  <c r="D42" i="8"/>
  <c r="E42" i="8" s="1"/>
  <c r="D43" i="8"/>
  <c r="E43" i="8" s="1"/>
  <c r="D44" i="8"/>
  <c r="E44" i="8" s="1"/>
  <c r="D45" i="8"/>
  <c r="E45" i="8" s="1"/>
  <c r="D46" i="8"/>
  <c r="E46" i="8" s="1"/>
  <c r="D47" i="8"/>
  <c r="E47" i="8" s="1"/>
  <c r="D48" i="8"/>
  <c r="E48" i="8" s="1"/>
  <c r="D49" i="8"/>
  <c r="E49" i="8" s="1"/>
  <c r="D50" i="8"/>
  <c r="E50" i="8" s="1"/>
  <c r="D51" i="8"/>
  <c r="E51" i="8" s="1"/>
  <c r="D52" i="8"/>
  <c r="E52" i="8" s="1"/>
  <c r="D53" i="8"/>
  <c r="E53" i="8" s="1"/>
  <c r="D54" i="8"/>
  <c r="E54" i="8" s="1"/>
  <c r="D55" i="8"/>
  <c r="E55" i="8" s="1"/>
  <c r="D56" i="8"/>
  <c r="E56" i="8" s="1"/>
  <c r="D57" i="8"/>
  <c r="E57" i="8" s="1"/>
  <c r="D58" i="8"/>
  <c r="E58" i="8" s="1"/>
  <c r="D59" i="8"/>
  <c r="E59" i="8" s="1"/>
  <c r="D60" i="8"/>
  <c r="E60" i="8" s="1"/>
  <c r="D61" i="8"/>
  <c r="E61" i="8" s="1"/>
  <c r="D62" i="8"/>
  <c r="E62" i="8" s="1"/>
  <c r="D63" i="8"/>
  <c r="E63" i="8" s="1"/>
  <c r="D64" i="8"/>
  <c r="E64" i="8" s="1"/>
  <c r="D65" i="8"/>
  <c r="E65" i="8" s="1"/>
  <c r="D66" i="8"/>
  <c r="E66" i="8" s="1"/>
  <c r="D67" i="8"/>
  <c r="E67" i="8" s="1"/>
  <c r="D68" i="8"/>
  <c r="E68" i="8" s="1"/>
  <c r="D69" i="8"/>
  <c r="E69" i="8" s="1"/>
  <c r="D70" i="8"/>
  <c r="E70" i="8" s="1"/>
  <c r="D71" i="8"/>
  <c r="E71" i="8" s="1"/>
  <c r="D72" i="8"/>
  <c r="E72" i="8" s="1"/>
  <c r="D73" i="8"/>
  <c r="E73" i="8" s="1"/>
  <c r="D74" i="8"/>
  <c r="E74" i="8" s="1"/>
  <c r="D75" i="8"/>
  <c r="E75" i="8" s="1"/>
  <c r="D76" i="8"/>
  <c r="E76" i="8" s="1"/>
  <c r="D77" i="8"/>
  <c r="E77" i="8" s="1"/>
  <c r="D78" i="8"/>
  <c r="E78" i="8" s="1"/>
  <c r="D79" i="8"/>
  <c r="E79" i="8" s="1"/>
  <c r="D80" i="8"/>
  <c r="E80" i="8" s="1"/>
  <c r="D81" i="8"/>
  <c r="E81" i="8" s="1"/>
  <c r="D82" i="8"/>
  <c r="E82" i="8" s="1"/>
  <c r="D83" i="8"/>
  <c r="E83" i="8" s="1"/>
  <c r="D84" i="8"/>
  <c r="E84" i="8" s="1"/>
  <c r="D85" i="8"/>
  <c r="E85" i="8" s="1"/>
  <c r="D86" i="8"/>
  <c r="E86" i="8" s="1"/>
  <c r="D87" i="8"/>
  <c r="E87" i="8" s="1"/>
  <c r="D88" i="8"/>
  <c r="E88" i="8" s="1"/>
  <c r="D89" i="8"/>
  <c r="E89" i="8" s="1"/>
  <c r="D90" i="8"/>
  <c r="E90" i="8" s="1"/>
  <c r="D91" i="8"/>
  <c r="E91" i="8" s="1"/>
  <c r="D92" i="8"/>
  <c r="E92" i="8" s="1"/>
  <c r="D93" i="8"/>
  <c r="E93" i="8" s="1"/>
  <c r="D94" i="8"/>
  <c r="E94" i="8" s="1"/>
  <c r="D95" i="8"/>
  <c r="E95" i="8" s="1"/>
  <c r="D96" i="8"/>
  <c r="D97" i="8"/>
  <c r="E97" i="8" s="1"/>
  <c r="D98" i="8"/>
  <c r="E98" i="8" s="1"/>
  <c r="D99" i="8"/>
  <c r="E99" i="8" s="1"/>
  <c r="D100" i="8"/>
  <c r="E100" i="8" s="1"/>
  <c r="D101" i="8"/>
  <c r="E101" i="8" s="1"/>
  <c r="D102" i="8"/>
  <c r="E102" i="8" s="1"/>
  <c r="D103" i="8"/>
  <c r="E103" i="8" s="1"/>
  <c r="D104" i="8"/>
  <c r="E104" i="8" s="1"/>
  <c r="D105" i="8"/>
  <c r="E105" i="8" s="1"/>
  <c r="D106" i="8"/>
  <c r="E106" i="8" s="1"/>
  <c r="D107" i="8"/>
  <c r="E107" i="8" s="1"/>
  <c r="D108" i="8"/>
  <c r="E108" i="8" s="1"/>
  <c r="D109" i="8"/>
  <c r="E109" i="8" s="1"/>
  <c r="D110" i="8"/>
  <c r="E110" i="8" s="1"/>
  <c r="D111" i="8"/>
  <c r="E111" i="8" s="1"/>
  <c r="D112" i="8"/>
  <c r="E112" i="8" s="1"/>
  <c r="D113" i="8"/>
  <c r="E113" i="8" s="1"/>
  <c r="D114" i="8"/>
  <c r="E114" i="8" s="1"/>
  <c r="D115" i="8"/>
  <c r="E115" i="8" s="1"/>
  <c r="D116" i="8"/>
  <c r="E116" i="8" s="1"/>
  <c r="D117" i="8"/>
  <c r="E117" i="8" s="1"/>
  <c r="D118" i="8"/>
  <c r="E118" i="8" s="1"/>
  <c r="D119" i="8"/>
  <c r="E119" i="8" s="1"/>
  <c r="D120" i="8"/>
  <c r="E120" i="8" s="1"/>
  <c r="D121" i="8"/>
  <c r="E121" i="8" s="1"/>
  <c r="D122" i="8"/>
  <c r="E122" i="8" s="1"/>
  <c r="D33" i="8"/>
  <c r="E33" i="8" s="1"/>
  <c r="E21" i="8"/>
  <c r="C22" i="8"/>
  <c r="E22" i="8" s="1"/>
  <c r="C21" i="8"/>
  <c r="C20" i="8"/>
  <c r="E20" i="8" s="1"/>
  <c r="C19" i="8"/>
  <c r="E19" i="8" s="1"/>
  <c r="C18" i="8"/>
  <c r="E18" i="8" s="1"/>
  <c r="C17" i="8"/>
  <c r="E17" i="8" s="1"/>
  <c r="E59" i="7"/>
  <c r="E91" i="7"/>
  <c r="E123" i="7"/>
  <c r="D35" i="7"/>
  <c r="E35" i="7" s="1"/>
  <c r="D36" i="7"/>
  <c r="E36" i="7" s="1"/>
  <c r="D37" i="7"/>
  <c r="E37" i="7" s="1"/>
  <c r="D38" i="7"/>
  <c r="E38" i="7" s="1"/>
  <c r="D39" i="7"/>
  <c r="E39" i="7" s="1"/>
  <c r="D40" i="7"/>
  <c r="E40" i="7" s="1"/>
  <c r="D41" i="7"/>
  <c r="E41" i="7" s="1"/>
  <c r="D42" i="7"/>
  <c r="E42" i="7" s="1"/>
  <c r="D43" i="7"/>
  <c r="E43" i="7" s="1"/>
  <c r="D44" i="7"/>
  <c r="E44" i="7" s="1"/>
  <c r="D45" i="7"/>
  <c r="E45" i="7" s="1"/>
  <c r="D46" i="7"/>
  <c r="E46" i="7" s="1"/>
  <c r="D47" i="7"/>
  <c r="E47" i="7" s="1"/>
  <c r="D48" i="7"/>
  <c r="E48" i="7" s="1"/>
  <c r="D49" i="7"/>
  <c r="E49" i="7" s="1"/>
  <c r="D50" i="7"/>
  <c r="E50" i="7" s="1"/>
  <c r="D51" i="7"/>
  <c r="E51" i="7" s="1"/>
  <c r="D52" i="7"/>
  <c r="E52" i="7" s="1"/>
  <c r="D53" i="7"/>
  <c r="E53" i="7" s="1"/>
  <c r="D54" i="7"/>
  <c r="E54" i="7" s="1"/>
  <c r="D55" i="7"/>
  <c r="E55" i="7" s="1"/>
  <c r="D56" i="7"/>
  <c r="E56" i="7" s="1"/>
  <c r="D57" i="7"/>
  <c r="E57" i="7" s="1"/>
  <c r="D58" i="7"/>
  <c r="E58" i="7" s="1"/>
  <c r="D59" i="7"/>
  <c r="D60" i="7"/>
  <c r="E60" i="7" s="1"/>
  <c r="D61" i="7"/>
  <c r="E61" i="7" s="1"/>
  <c r="D62" i="7"/>
  <c r="E62" i="7" s="1"/>
  <c r="D63" i="7"/>
  <c r="E63" i="7" s="1"/>
  <c r="D64" i="7"/>
  <c r="E64" i="7" s="1"/>
  <c r="D65" i="7"/>
  <c r="E65" i="7" s="1"/>
  <c r="D66" i="7"/>
  <c r="E66" i="7" s="1"/>
  <c r="D67" i="7"/>
  <c r="E67" i="7" s="1"/>
  <c r="D68" i="7"/>
  <c r="E68" i="7" s="1"/>
  <c r="D69" i="7"/>
  <c r="E69" i="7" s="1"/>
  <c r="D70" i="7"/>
  <c r="E70" i="7" s="1"/>
  <c r="D71" i="7"/>
  <c r="E71" i="7" s="1"/>
  <c r="D72" i="7"/>
  <c r="E72" i="7" s="1"/>
  <c r="D73" i="7"/>
  <c r="E73" i="7" s="1"/>
  <c r="D74" i="7"/>
  <c r="E74" i="7" s="1"/>
  <c r="D75" i="7"/>
  <c r="E75" i="7" s="1"/>
  <c r="D76" i="7"/>
  <c r="E76" i="7" s="1"/>
  <c r="D77" i="7"/>
  <c r="E77" i="7" s="1"/>
  <c r="D78" i="7"/>
  <c r="E78" i="7" s="1"/>
  <c r="D79" i="7"/>
  <c r="E79" i="7" s="1"/>
  <c r="D80" i="7"/>
  <c r="E80" i="7" s="1"/>
  <c r="D81" i="7"/>
  <c r="E81" i="7" s="1"/>
  <c r="D82" i="7"/>
  <c r="E82" i="7" s="1"/>
  <c r="D83" i="7"/>
  <c r="E83" i="7" s="1"/>
  <c r="D84" i="7"/>
  <c r="E84" i="7" s="1"/>
  <c r="D85" i="7"/>
  <c r="E85" i="7" s="1"/>
  <c r="D86" i="7"/>
  <c r="E86" i="7" s="1"/>
  <c r="D87" i="7"/>
  <c r="E87" i="7" s="1"/>
  <c r="D88" i="7"/>
  <c r="E88" i="7" s="1"/>
  <c r="D89" i="7"/>
  <c r="E89" i="7" s="1"/>
  <c r="D90" i="7"/>
  <c r="E90" i="7" s="1"/>
  <c r="D91" i="7"/>
  <c r="D92" i="7"/>
  <c r="E92" i="7" s="1"/>
  <c r="D93" i="7"/>
  <c r="E93" i="7" s="1"/>
  <c r="D94" i="7"/>
  <c r="E94" i="7" s="1"/>
  <c r="D95" i="7"/>
  <c r="E95" i="7" s="1"/>
  <c r="D96" i="7"/>
  <c r="E96" i="7" s="1"/>
  <c r="D97" i="7"/>
  <c r="E97" i="7" s="1"/>
  <c r="D98" i="7"/>
  <c r="E98" i="7" s="1"/>
  <c r="D99" i="7"/>
  <c r="E99" i="7" s="1"/>
  <c r="D100" i="7"/>
  <c r="E100" i="7" s="1"/>
  <c r="D101" i="7"/>
  <c r="E101" i="7" s="1"/>
  <c r="D102" i="7"/>
  <c r="E102" i="7" s="1"/>
  <c r="D103" i="7"/>
  <c r="E103" i="7" s="1"/>
  <c r="D104" i="7"/>
  <c r="E104" i="7" s="1"/>
  <c r="D105" i="7"/>
  <c r="E105" i="7" s="1"/>
  <c r="D106" i="7"/>
  <c r="E106" i="7" s="1"/>
  <c r="D107" i="7"/>
  <c r="E107" i="7" s="1"/>
  <c r="D108" i="7"/>
  <c r="E108" i="7" s="1"/>
  <c r="D109" i="7"/>
  <c r="E109" i="7" s="1"/>
  <c r="D110" i="7"/>
  <c r="E110" i="7" s="1"/>
  <c r="D111" i="7"/>
  <c r="E111" i="7" s="1"/>
  <c r="D112" i="7"/>
  <c r="E112" i="7" s="1"/>
  <c r="D113" i="7"/>
  <c r="E113" i="7" s="1"/>
  <c r="D114" i="7"/>
  <c r="E114" i="7" s="1"/>
  <c r="D115" i="7"/>
  <c r="E115" i="7" s="1"/>
  <c r="D116" i="7"/>
  <c r="E116" i="7" s="1"/>
  <c r="D117" i="7"/>
  <c r="E117" i="7" s="1"/>
  <c r="D118" i="7"/>
  <c r="E118" i="7" s="1"/>
  <c r="D119" i="7"/>
  <c r="E119" i="7" s="1"/>
  <c r="D120" i="7"/>
  <c r="E120" i="7" s="1"/>
  <c r="D121" i="7"/>
  <c r="E121" i="7" s="1"/>
  <c r="D122" i="7"/>
  <c r="E122" i="7" s="1"/>
  <c r="D123" i="7"/>
  <c r="D34" i="7"/>
  <c r="E34" i="7" s="1"/>
  <c r="C22" i="7"/>
  <c r="E22" i="7" s="1"/>
  <c r="C21" i="7"/>
  <c r="E21" i="7" s="1"/>
  <c r="C20" i="7"/>
  <c r="E20" i="7" s="1"/>
  <c r="C19" i="7"/>
  <c r="E19" i="7" s="1"/>
  <c r="C18" i="7"/>
  <c r="E18" i="7" s="1"/>
  <c r="C17" i="7"/>
  <c r="E17" i="7" s="1"/>
  <c r="G3" i="6"/>
  <c r="G4" i="6"/>
  <c r="G5" i="6"/>
  <c r="G6" i="6"/>
  <c r="G7" i="6"/>
  <c r="G8" i="6"/>
  <c r="G9" i="6"/>
  <c r="G10" i="6"/>
  <c r="G11" i="6"/>
  <c r="G12" i="6"/>
  <c r="G13" i="6"/>
  <c r="G14" i="6"/>
  <c r="G15" i="6"/>
  <c r="G16" i="6"/>
  <c r="G17" i="6"/>
  <c r="G18" i="6"/>
  <c r="G19" i="6"/>
  <c r="G20" i="6"/>
  <c r="G21" i="6"/>
  <c r="G22" i="6"/>
  <c r="G23" i="6"/>
  <c r="G24" i="6"/>
  <c r="G25" i="6"/>
  <c r="G2" i="6" l="1"/>
  <c r="D3" i="5" l="1"/>
  <c r="D4" i="5"/>
  <c r="D5" i="5"/>
  <c r="D6" i="5"/>
  <c r="D7" i="5"/>
  <c r="D8" i="5"/>
  <c r="D9" i="5"/>
  <c r="D10" i="5"/>
  <c r="D11" i="5"/>
  <c r="D12" i="5"/>
  <c r="D13" i="5"/>
  <c r="D14" i="5"/>
  <c r="D15" i="5"/>
  <c r="D16" i="5"/>
  <c r="D17" i="5"/>
  <c r="D18" i="5"/>
  <c r="D19" i="5"/>
  <c r="D20" i="5"/>
  <c r="D21" i="5"/>
  <c r="D22" i="5"/>
  <c r="D23" i="5"/>
  <c r="D24" i="5"/>
  <c r="D25" i="5"/>
  <c r="D26" i="5"/>
  <c r="D27" i="5"/>
  <c r="D28" i="5"/>
  <c r="D29" i="5"/>
  <c r="D30" i="5"/>
  <c r="D31" i="5"/>
  <c r="D32" i="5"/>
  <c r="D33" i="5"/>
  <c r="D34" i="5"/>
  <c r="D35" i="5"/>
  <c r="D36" i="5"/>
  <c r="D37" i="5"/>
  <c r="D38" i="5"/>
  <c r="D39" i="5"/>
  <c r="D40" i="5"/>
  <c r="D41" i="5"/>
  <c r="D42" i="5"/>
  <c r="D43" i="5"/>
  <c r="D44" i="5"/>
  <c r="D45" i="5"/>
  <c r="D46" i="5"/>
  <c r="D47" i="5"/>
  <c r="D48" i="5"/>
  <c r="D49" i="5"/>
  <c r="D2" i="5"/>
  <c r="D70" i="4" l="1"/>
  <c r="E70" i="4" s="1"/>
  <c r="D71" i="4"/>
  <c r="E71" i="4" s="1"/>
  <c r="D72" i="4"/>
  <c r="E72" i="4" s="1"/>
  <c r="D73" i="4"/>
  <c r="E73" i="4" s="1"/>
  <c r="D74" i="4"/>
  <c r="E74" i="4" s="1"/>
  <c r="D75" i="4"/>
  <c r="E75" i="4" s="1"/>
  <c r="D76" i="4"/>
  <c r="E76" i="4"/>
  <c r="D77" i="4"/>
  <c r="E77" i="4" s="1"/>
  <c r="D78" i="4"/>
  <c r="E78" i="4" s="1"/>
  <c r="D79" i="4"/>
  <c r="E79" i="4" s="1"/>
  <c r="D80" i="4"/>
  <c r="E80" i="4" s="1"/>
  <c r="D81" i="4"/>
  <c r="E81" i="4" s="1"/>
  <c r="D82" i="4"/>
  <c r="E82" i="4" s="1"/>
  <c r="D83" i="4"/>
  <c r="E83" i="4" s="1"/>
  <c r="D84" i="4"/>
  <c r="E84" i="4" s="1"/>
  <c r="D85" i="4"/>
  <c r="E85" i="4" s="1"/>
  <c r="D86" i="4"/>
  <c r="E86" i="4" s="1"/>
  <c r="D87" i="4"/>
  <c r="E87" i="4" s="1"/>
  <c r="D88" i="4"/>
  <c r="E88" i="4" s="1"/>
  <c r="D89" i="4"/>
  <c r="E89" i="4" s="1"/>
  <c r="D90" i="4"/>
  <c r="E90" i="4" s="1"/>
  <c r="D91" i="4"/>
  <c r="E91" i="4" s="1"/>
  <c r="D92" i="4"/>
  <c r="E92" i="4" s="1"/>
  <c r="D93" i="4"/>
  <c r="E93" i="4" s="1"/>
  <c r="D94" i="4"/>
  <c r="E94" i="4" s="1"/>
  <c r="D95" i="4"/>
  <c r="E95" i="4" s="1"/>
  <c r="D96" i="4"/>
  <c r="E96" i="4" s="1"/>
  <c r="D97" i="4"/>
  <c r="E97" i="4" s="1"/>
  <c r="D98" i="4"/>
  <c r="E98" i="4" s="1"/>
  <c r="D99" i="4"/>
  <c r="E99" i="4" s="1"/>
  <c r="D100" i="4"/>
  <c r="E100" i="4" s="1"/>
  <c r="D101" i="4"/>
  <c r="E101" i="4" s="1"/>
  <c r="D102" i="4"/>
  <c r="E102" i="4" s="1"/>
  <c r="D103" i="4"/>
  <c r="E103" i="4" s="1"/>
  <c r="D104" i="4"/>
  <c r="E104" i="4" s="1"/>
  <c r="D105" i="4"/>
  <c r="E105" i="4" s="1"/>
  <c r="D106" i="4"/>
  <c r="E106" i="4" s="1"/>
  <c r="D107" i="4"/>
  <c r="E107" i="4" s="1"/>
  <c r="D108" i="4"/>
  <c r="E108" i="4" s="1"/>
  <c r="D109" i="4"/>
  <c r="E109" i="4" s="1"/>
  <c r="D110" i="4"/>
  <c r="E110" i="4" s="1"/>
  <c r="D111" i="4"/>
  <c r="E111" i="4" s="1"/>
  <c r="D112" i="4"/>
  <c r="E112" i="4" s="1"/>
  <c r="D113" i="4"/>
  <c r="E113" i="4" s="1"/>
  <c r="D114" i="4"/>
  <c r="E114" i="4" s="1"/>
  <c r="D115" i="4"/>
  <c r="E115" i="4" s="1"/>
  <c r="D116" i="4"/>
  <c r="E116" i="4" s="1"/>
  <c r="D69" i="4" l="1"/>
  <c r="E69" i="4" s="1"/>
  <c r="D68" i="4"/>
  <c r="E68" i="4" s="1"/>
  <c r="D67" i="4"/>
  <c r="E67" i="4" s="1"/>
  <c r="D66" i="4"/>
  <c r="E66" i="4" s="1"/>
  <c r="D65" i="4"/>
  <c r="E65" i="4" s="1"/>
  <c r="D64" i="4"/>
  <c r="E64" i="4" s="1"/>
  <c r="D63" i="4"/>
  <c r="E63" i="4" s="1"/>
  <c r="D62" i="4"/>
  <c r="E62" i="4" s="1"/>
  <c r="D61" i="4"/>
  <c r="E61" i="4" s="1"/>
  <c r="D60" i="4"/>
  <c r="E60" i="4" s="1"/>
  <c r="D59" i="4"/>
  <c r="E59" i="4" s="1"/>
  <c r="D58" i="4"/>
  <c r="E58" i="4" s="1"/>
  <c r="D57" i="4"/>
  <c r="E57" i="4" s="1"/>
  <c r="D56" i="4"/>
  <c r="E56" i="4" s="1"/>
  <c r="D55" i="4"/>
  <c r="E55" i="4" s="1"/>
  <c r="D54" i="4"/>
  <c r="E54" i="4" s="1"/>
  <c r="D53" i="4"/>
  <c r="E53" i="4" s="1"/>
  <c r="D52" i="4"/>
  <c r="E52" i="4" s="1"/>
  <c r="D51" i="4"/>
  <c r="E51" i="4" s="1"/>
  <c r="D50" i="4"/>
  <c r="E50" i="4" s="1"/>
  <c r="D49" i="4"/>
  <c r="E49" i="4" s="1"/>
  <c r="D48" i="4"/>
  <c r="E48" i="4" s="1"/>
  <c r="D47" i="4"/>
  <c r="E47" i="4" s="1"/>
  <c r="D46" i="4"/>
  <c r="E46" i="4" s="1"/>
  <c r="D45" i="4"/>
  <c r="E45" i="4" s="1"/>
  <c r="D44" i="4"/>
  <c r="E44" i="4" s="1"/>
  <c r="D43" i="4"/>
  <c r="E43" i="4" s="1"/>
  <c r="D42" i="4"/>
  <c r="E42" i="4" s="1"/>
  <c r="D41" i="4"/>
  <c r="E41" i="4" s="1"/>
  <c r="D40" i="4"/>
  <c r="E40" i="4" s="1"/>
  <c r="D39" i="4"/>
  <c r="E39" i="4" s="1"/>
  <c r="D38" i="4"/>
  <c r="E38" i="4" s="1"/>
  <c r="D37" i="4"/>
  <c r="E37" i="4" s="1"/>
  <c r="D36" i="4"/>
  <c r="E36" i="4" s="1"/>
  <c r="D35" i="4"/>
  <c r="E35" i="4" s="1"/>
  <c r="D34" i="4"/>
  <c r="E34" i="4" s="1"/>
  <c r="D33" i="4"/>
  <c r="E33" i="4" s="1"/>
  <c r="D32" i="4"/>
  <c r="E32" i="4" s="1"/>
  <c r="D31" i="4"/>
  <c r="E31" i="4" s="1"/>
  <c r="D30" i="4"/>
  <c r="E30" i="4" s="1"/>
  <c r="D29" i="4"/>
  <c r="E29" i="4" s="1"/>
  <c r="D28" i="4"/>
  <c r="E28" i="4" s="1"/>
  <c r="D27" i="4"/>
  <c r="E27" i="4" s="1"/>
  <c r="D26" i="4"/>
  <c r="E26" i="4" s="1"/>
  <c r="D25" i="4"/>
  <c r="E25" i="4" s="1"/>
  <c r="D24" i="4"/>
  <c r="E24" i="4" s="1"/>
  <c r="D23" i="4"/>
  <c r="E23" i="4" s="1"/>
  <c r="D22" i="4"/>
  <c r="E22" i="4" s="1"/>
  <c r="D21" i="4"/>
  <c r="E21" i="4" s="1"/>
  <c r="C9" i="4"/>
  <c r="E9" i="4" s="1"/>
  <c r="C8" i="4"/>
  <c r="E8" i="4" s="1"/>
  <c r="C7" i="4"/>
  <c r="E7" i="4" s="1"/>
  <c r="C6" i="4"/>
  <c r="E6" i="4" s="1"/>
  <c r="C5" i="4"/>
  <c r="E5" i="4" s="1"/>
  <c r="C4" i="4"/>
  <c r="E4" i="4" s="1"/>
  <c r="C3" i="4"/>
  <c r="E3" i="4" s="1"/>
</calcChain>
</file>

<file path=xl/sharedStrings.xml><?xml version="1.0" encoding="utf-8"?>
<sst xmlns="http://schemas.openxmlformats.org/spreadsheetml/2006/main" count="992" uniqueCount="400">
  <si>
    <t>Numune Adı</t>
  </si>
  <si>
    <t>OSI</t>
  </si>
  <si>
    <t>TAS(mmol/L)</t>
  </si>
  <si>
    <t>TOS (µmol/L)</t>
  </si>
  <si>
    <t>KİT ADI</t>
  </si>
  <si>
    <t>TÜR</t>
  </si>
  <si>
    <t>MARKA</t>
  </si>
  <si>
    <t>CAT. NO</t>
  </si>
  <si>
    <t>Yöntem</t>
  </si>
  <si>
    <t>TAS(Total Antioxidant Status)</t>
  </si>
  <si>
    <t>Universal</t>
  </si>
  <si>
    <t>REL ASSAY</t>
  </si>
  <si>
    <t>RL0017</t>
  </si>
  <si>
    <t>Kolorimetrik</t>
  </si>
  <si>
    <t>TOS(Total Oxidant Status)</t>
  </si>
  <si>
    <t>RL0024</t>
  </si>
  <si>
    <t>Kullanılan Cihaz</t>
  </si>
  <si>
    <t>MINDRAY BS-400</t>
  </si>
  <si>
    <r>
      <t xml:space="preserve">TOTAL ANTIOXDANT STATUS (TAS)   </t>
    </r>
    <r>
      <rPr>
        <sz val="12"/>
        <color theme="1"/>
        <rFont val="Times New Roman"/>
        <family val="1"/>
        <charset val="162"/>
      </rPr>
      <t xml:space="preserve"> (mmol/L)</t>
    </r>
  </si>
  <si>
    <t>TAS levels were measured using commercially available kits (Relassay, Turkey). The novel</t>
  </si>
  <si>
    <t>automated method is based on the bleaching of characteristic color of a more stable ABTS</t>
  </si>
  <si>
    <t>(2,2 ′ - Azino-bis(3-ethylbenzothiazoline-6-sulfonic acid)) radical cation by antioxidants. The</t>
  </si>
  <si>
    <t>assay has excellent precision values, which are lower than 3%. The results were expressed as</t>
  </si>
  <si>
    <t>mmol Trolox equivalent/L (Erel O. A novel automated direct measurement method for total</t>
  </si>
  <si>
    <t>antioxidant capacity using a new generation, more stable ABTS radicalcation. Clin Biochem</t>
  </si>
  <si>
    <t>2004;37:277-85.)</t>
  </si>
  <si>
    <t>(Relassay,Turkey)</t>
  </si>
  <si>
    <r>
      <t xml:space="preserve">TOTAL OXIDANT STATUS (TOS)    </t>
    </r>
    <r>
      <rPr>
        <sz val="12"/>
        <color theme="1"/>
        <rFont val="Times New Roman"/>
        <family val="1"/>
        <charset val="162"/>
      </rPr>
      <t>(µmol/L)</t>
    </r>
  </si>
  <si>
    <t>TOS levels were measured using commercially available kits (Relassay, Turkey. In the new</t>
  </si>
  <si>
    <t>method, oxidants present in the sample oxidized the ferrous ion-o-dianisidine complex to</t>
  </si>
  <si>
    <t>ferric ion. The oxidation reaction was enhanced by glycerol molecules abundantly present in</t>
  </si>
  <si>
    <t>the reaction medium. The ferric ion produced a colored complex with xylenol orange in an</t>
  </si>
  <si>
    <t>acidic medium. The color intensity, which could be measured spectrophotometrically, was</t>
  </si>
  <si>
    <t>related to the total amount of oxidant molecules present in the sample. The assay was</t>
  </si>
  <si>
    <t>calibrated with hydrogen peroxide and the results were expressed in terms of</t>
  </si>
  <si>
    <t>micromolar hydrogen peroxide equivalent per liter (μmol H2O2 equivalent/L). ( Erel O. A</t>
  </si>
  <si>
    <t>new automated colorimetric method for measuringtotal oxidant status. Clin Biochem</t>
  </si>
  <si>
    <t>2005;38:1103-11. ).</t>
  </si>
  <si>
    <t>OXIDATIVE STRESS INDEX (OSI)</t>
  </si>
  <si>
    <t>The ratio of TOS to TAS was accepted as the oxidative stress index (OSI). For calculation, the</t>
  </si>
  <si>
    <t>resulting unit of TAS was converted to μmol/L, and the OSI value was calculated according to</t>
  </si>
  <si>
    <t>the following Formula : OSI (arbitrary unit) =</t>
  </si>
  <si>
    <t>TOS (μmol H2O2 equivalent/L) / TAC (μmol Trolox equivalent/L). (1-3).</t>
  </si>
  <si>
    <t>1. Yumru M, Savas HA, Kalenderoglu A, Bulut M, Celik H, Erel O. Oxidative imbalance in</t>
  </si>
  <si>
    <t>bipolar disorder subtypes: a comparative study. Prog Neuropsychopharmacol Biol Psychiatry.</t>
  </si>
  <si>
    <t>2009 Aug 31;33(6):1070-4.</t>
  </si>
  <si>
    <t>2. Kosecik M, Erel O, Sevinc E, Selek S. Increased oxidative stress in children exposed to</t>
  </si>
  <si>
    <t>passive smoking. Int J Cardiol 2005;100:61–4.</t>
  </si>
  <si>
    <t>3. (Harma M, Harma M, Erel O (2003) Increased oxidative stress in patients with</t>
  </si>
  <si>
    <t>hydatidiform mole. Swiss Med Wkly 133:563-536).</t>
  </si>
  <si>
    <t>REL BIOCHEM-REL ASSAY</t>
  </si>
  <si>
    <t>SOD (U/ml)</t>
  </si>
  <si>
    <t>GPX (U/L)</t>
  </si>
  <si>
    <t>SOD: Super Oxıde Dismutase</t>
  </si>
  <si>
    <t>Otto Scientific</t>
  </si>
  <si>
    <t>Otto3047</t>
  </si>
  <si>
    <t>MINDRAY-BS400</t>
  </si>
  <si>
    <t>GPx: Glutathione Peroxidase</t>
  </si>
  <si>
    <t>Otto2085</t>
  </si>
  <si>
    <t>MDA: Malondialdehit</t>
  </si>
  <si>
    <t>Otto1001</t>
  </si>
  <si>
    <t>absorbans</t>
  </si>
  <si>
    <t>abs-blank</t>
  </si>
  <si>
    <t>expected</t>
  </si>
  <si>
    <t>result</t>
  </si>
  <si>
    <t>std1</t>
  </si>
  <si>
    <t>std2</t>
  </si>
  <si>
    <t>std3</t>
  </si>
  <si>
    <t>std4</t>
  </si>
  <si>
    <t>std5</t>
  </si>
  <si>
    <t>std6</t>
  </si>
  <si>
    <t>blank</t>
  </si>
  <si>
    <t>concentratıon (nmol/L)</t>
  </si>
  <si>
    <t>Numune</t>
  </si>
  <si>
    <t>result(nmol/L)</t>
  </si>
  <si>
    <t>The MDA level was determined by a method based</t>
  </si>
  <si>
    <t>on the reaction with thiobarbituric acid (TBA) at 90–100_C</t>
  </si>
  <si>
    <t>. In the TBA test reaction, MDA or MDA-like</t>
  </si>
  <si>
    <t>substances and TBA react with the production of a pink</t>
  </si>
  <si>
    <t>pigment with a maximum absorption at 532 nm. The</t>
  </si>
  <si>
    <t>reaction was performed at pH 2–3 at 90_C for 15 min. The</t>
  </si>
  <si>
    <t>sample was mixed with two volumes of cold 10% (w/v)</t>
  </si>
  <si>
    <t>trichloroacetic acid for the precipitation of protein. The</t>
  </si>
  <si>
    <t>precipitate was pelleted by centrifugation, and an aliquot of</t>
  </si>
  <si>
    <t>the supernatant was reacted with an equal volume of 0.67%</t>
  </si>
  <si>
    <t>(w/v) TBA in a boiling water bath for 10 min. After</t>
  </si>
  <si>
    <t xml:space="preserve">cooling, the absorbance was read at 532 nm. </t>
  </si>
  <si>
    <r>
      <t xml:space="preserve">Super Oxide Dismutase (SOD)   </t>
    </r>
    <r>
      <rPr>
        <sz val="12"/>
        <color theme="1"/>
        <rFont val="Times New Roman"/>
        <family val="1"/>
        <charset val="162"/>
      </rPr>
      <t>U/ml</t>
    </r>
  </si>
  <si>
    <t xml:space="preserve">The role of speroxide dismutase is to accelerate the dismutation of the toxic radical, produced </t>
  </si>
  <si>
    <t xml:space="preserve">during oxidative energy processes to hydrogen peroxide and molecular oxygen. This method </t>
  </si>
  <si>
    <t>employs xanthine and xanthine oxidase to generate superoxide radicals which react with 2-(4-</t>
  </si>
  <si>
    <t xml:space="preserve">iodophenyl)-3-(4-nitrophenol)-5-phenyltetrazolium chloride to form a red formazan dye.. the </t>
  </si>
  <si>
    <t>superoxide dismutase activity is then measured by the degree of inhibiton of this reaction</t>
  </si>
  <si>
    <r>
      <t xml:space="preserve">GPx  </t>
    </r>
    <r>
      <rPr>
        <sz val="12"/>
        <color theme="1"/>
        <rFont val="Times New Roman"/>
        <family val="1"/>
        <charset val="162"/>
      </rPr>
      <t xml:space="preserve"> (U/L)</t>
    </r>
  </si>
  <si>
    <t xml:space="preserve">This method is based on that of Paglia and Valentine. Glutathione Peroxidase (GPx) catalses of the </t>
  </si>
  <si>
    <t xml:space="preserve">oxidation of glutathione by cumene hydroperoxide. In the presence of glutathione (GSSG) is </t>
  </si>
  <si>
    <t>immediately converted to the reduced form with a concomitant oxidation of NADPH to NADP. The decrease in absorbance at 340 nm is measured</t>
  </si>
  <si>
    <t>Referanslar</t>
  </si>
  <si>
    <t>Paglia, D.E. and Valentine, W.N., J. Lab. Clin. Med., 1967; 70: 158.</t>
  </si>
  <si>
    <t>Prohaska, J.R., Oh, S.H., Hoekstra, W.G. &amp; Ganther,</t>
  </si>
  <si>
    <t>H.E. Biochem. &amp; Biophys. Res. Comm. 1977; 74: 64.</t>
  </si>
  <si>
    <t>Kraus, R.J. &amp; Ganther, H. E. Biochem. &amp; Biophys. Res. Comm 1980; 96: 1116.</t>
  </si>
  <si>
    <t>CAT: Catalase</t>
  </si>
  <si>
    <t>Elabscience</t>
  </si>
  <si>
    <t>Serum</t>
  </si>
  <si>
    <t>E-BC-K031-S</t>
  </si>
  <si>
    <t>Numune Türü</t>
  </si>
  <si>
    <t>Catalase Assay Principle</t>
  </si>
  <si>
    <t>The reaction that catalase (CAT) decomposes H2O2 can be quickly stopped by ammonium molybdate. The residual H2O2 reacts with ammonium molybdate to generate a yellowish complex.</t>
  </si>
  <si>
    <t xml:space="preserve"> CAT activity can be calculated by production of the yellowish complex at 405 nm.</t>
  </si>
  <si>
    <t>KRC-KONTROL-1</t>
  </si>
  <si>
    <t>KRC-KONTROL-2</t>
  </si>
  <si>
    <t>KRC-KONTROL-3</t>
  </si>
  <si>
    <t>KRC-KONTROL-4</t>
  </si>
  <si>
    <t>KRC-KONTROL-5</t>
  </si>
  <si>
    <t>KRC-KONTROL-6</t>
  </si>
  <si>
    <t>KRC-NARİNGENİN-1</t>
  </si>
  <si>
    <t>KRC-NARİNGENİN-2</t>
  </si>
  <si>
    <t>KRC-NARİNGENİN-3</t>
  </si>
  <si>
    <t>KRC-NARİNGENİN-4</t>
  </si>
  <si>
    <t>KRC-NARİNGENİN-5</t>
  </si>
  <si>
    <t>KRC-NARİNGENİN-6</t>
  </si>
  <si>
    <t>KRC-FENOMİFOS-1</t>
  </si>
  <si>
    <t>KRC-FENOMİFOS-2</t>
  </si>
  <si>
    <t>KRC-FENOMİFOS-3</t>
  </si>
  <si>
    <t>KRC-FENOMİFOS-4</t>
  </si>
  <si>
    <t>KRC-FENOMİFOS-5</t>
  </si>
  <si>
    <t>KRC-FENOMİFOS-6</t>
  </si>
  <si>
    <t>KRC-(FENO+NARİN)-1</t>
  </si>
  <si>
    <t>KRC-(FENO+NARİN)-2</t>
  </si>
  <si>
    <t>KRC-(FENO+NARİN)-3</t>
  </si>
  <si>
    <t>KRC-(FENO+NARİN)-4</t>
  </si>
  <si>
    <t>KRC-(FENO+NARİN)-5</t>
  </si>
  <si>
    <t>KRC-(FENO+NARİN)-6</t>
  </si>
  <si>
    <t>BBR-KONTROL-1</t>
  </si>
  <si>
    <t>BBR-KONTROL-2</t>
  </si>
  <si>
    <t>BBR-KONTROL-3</t>
  </si>
  <si>
    <t>BBR-KONTROL-4</t>
  </si>
  <si>
    <t>BBR-KONTROL-5</t>
  </si>
  <si>
    <t>BBR-KONTROL-6</t>
  </si>
  <si>
    <t>BBR-NARİNGENİN-1</t>
  </si>
  <si>
    <t>BBR-NARİNGENİN-2</t>
  </si>
  <si>
    <t>BBR-NARİNGENİN-3</t>
  </si>
  <si>
    <t>BBR-NARİNGENİN-4</t>
  </si>
  <si>
    <t>BBR-NARİNGENİN-5</t>
  </si>
  <si>
    <t>BBR-NARİNGENİN-6</t>
  </si>
  <si>
    <t>BBR-FENOMİFOS-1</t>
  </si>
  <si>
    <t>BBR-FENOMİFOS-2</t>
  </si>
  <si>
    <t>BBR-FENOMİFOS-3</t>
  </si>
  <si>
    <t>BBR-FENOMİFOS-4</t>
  </si>
  <si>
    <t>BBR-FENOMİFOS-5</t>
  </si>
  <si>
    <t>BBR-FENOMİFOS-6</t>
  </si>
  <si>
    <t>BBR-(FENO+NARİN)-1</t>
  </si>
  <si>
    <t>BBR-(FENO+NARİN)-2</t>
  </si>
  <si>
    <t>BBR-(FENO+NARİN)-3</t>
  </si>
  <si>
    <t>BBR-(FENO+NARİN)-4</t>
  </si>
  <si>
    <t>BBR-(FENO+NARİN)-5</t>
  </si>
  <si>
    <t>BBR-(FENO+NARİN)-6</t>
  </si>
  <si>
    <t>TESTİS-KONTROL-1</t>
  </si>
  <si>
    <t>TESTİS-KONTROL-2</t>
  </si>
  <si>
    <t>TESTİS-KONTROL-3</t>
  </si>
  <si>
    <t>TESTİS-KONTROL-4</t>
  </si>
  <si>
    <t>TESTİS-KONTROL-5</t>
  </si>
  <si>
    <t>TESTİS-KONTROL-6</t>
  </si>
  <si>
    <t>TESTİS-NARİNGENİN-1</t>
  </si>
  <si>
    <t>TESTİS-NARİNGENİN-2</t>
  </si>
  <si>
    <t>TESTİS-NARİNGENİN-3</t>
  </si>
  <si>
    <t>TESTİS-NARİNGENİN-4</t>
  </si>
  <si>
    <t>TESTİS-NARİNGENİN-5</t>
  </si>
  <si>
    <t>TESTİS-NARİNGENİN-6</t>
  </si>
  <si>
    <t>TESTİS-FENOMİFOS-1</t>
  </si>
  <si>
    <t>TESTİS-FENOMİFOS-2</t>
  </si>
  <si>
    <t>TESTİS-FENOMİFOS-3</t>
  </si>
  <si>
    <t>TESTİS-FENOMİFOS-4</t>
  </si>
  <si>
    <t>TESTİS-FENOMİFOS-5</t>
  </si>
  <si>
    <t>TESTİS-FENOMİFOS-6</t>
  </si>
  <si>
    <t>TESTİS-(FENO+NARİN)-1</t>
  </si>
  <si>
    <t>TESTİS-(FENO+NARİN)-2</t>
  </si>
  <si>
    <t>TESTİS-(FENO+NARİN)-3</t>
  </si>
  <si>
    <t>TESTİS-(FENO+NARİN)-4</t>
  </si>
  <si>
    <t>TESTİS-(FENO+NARİN)-5</t>
  </si>
  <si>
    <t>TESTİS-(FENO+NARİN)-6</t>
  </si>
  <si>
    <t>SERUM-11</t>
  </si>
  <si>
    <t>SERUM-12</t>
  </si>
  <si>
    <t>SERUM-13</t>
  </si>
  <si>
    <t>SERUM-14</t>
  </si>
  <si>
    <t>SERUM-15</t>
  </si>
  <si>
    <t>SERUM-16</t>
  </si>
  <si>
    <t>SERUM-21</t>
  </si>
  <si>
    <t>SERUM-22</t>
  </si>
  <si>
    <t>SERUM-23</t>
  </si>
  <si>
    <t>SERUM-24</t>
  </si>
  <si>
    <t>SERUM-25</t>
  </si>
  <si>
    <t>SERUM-26</t>
  </si>
  <si>
    <t>SERUM-31</t>
  </si>
  <si>
    <t>SERUM-32</t>
  </si>
  <si>
    <t>SERUM-33</t>
  </si>
  <si>
    <t>SERUM-34</t>
  </si>
  <si>
    <t>SERUM-35</t>
  </si>
  <si>
    <t>SERUM-36</t>
  </si>
  <si>
    <t>SERUM-41</t>
  </si>
  <si>
    <t>SERUM-42</t>
  </si>
  <si>
    <t>SERUM-43</t>
  </si>
  <si>
    <t>SERUM-44</t>
  </si>
  <si>
    <t>SERUM-45</t>
  </si>
  <si>
    <t>SERUM-46</t>
  </si>
  <si>
    <t>AST (U/L)</t>
  </si>
  <si>
    <t>ALT (U/L)</t>
  </si>
  <si>
    <t>ALB  (g/dl)</t>
  </si>
  <si>
    <t>TP (g/dl)</t>
  </si>
  <si>
    <t>UREA (mg/dl)</t>
  </si>
  <si>
    <t>CREA (mg/dl)</t>
  </si>
  <si>
    <t>TG (mg/dl)</t>
  </si>
  <si>
    <t>CHOL (mg/dl)</t>
  </si>
  <si>
    <t>ALP (U/L)</t>
  </si>
  <si>
    <t>LDH ( U/L)</t>
  </si>
  <si>
    <t>BUN (mg/dl)</t>
  </si>
  <si>
    <t>UA (mg/dl)</t>
  </si>
  <si>
    <t>AST: Aspartat Aminotransferaz</t>
  </si>
  <si>
    <t>OttoBC127</t>
  </si>
  <si>
    <t>ALT: Alanin aminotransferaz</t>
  </si>
  <si>
    <t>OttoBC128</t>
  </si>
  <si>
    <t>CREA: Creatinine</t>
  </si>
  <si>
    <t>OttoBC139</t>
  </si>
  <si>
    <t>UREA: Üre</t>
  </si>
  <si>
    <t>OttoBC157</t>
  </si>
  <si>
    <t>CHOL: Total Cholesterol</t>
  </si>
  <si>
    <t>OttoBC135</t>
  </si>
  <si>
    <t>TG: Triglycerides</t>
  </si>
  <si>
    <t>OttoBC155</t>
  </si>
  <si>
    <t>ALP: Alkaline Phosphatase</t>
  </si>
  <si>
    <t>OttoBC124</t>
  </si>
  <si>
    <t>LDH: Laktat dehidrogenaz</t>
  </si>
  <si>
    <t>OttoBC129</t>
  </si>
  <si>
    <t>UA: Uric Acid</t>
  </si>
  <si>
    <t>OttoBC158</t>
  </si>
  <si>
    <t>TP: Total protein</t>
  </si>
  <si>
    <t>OttoBC154</t>
  </si>
  <si>
    <t>Rat</t>
  </si>
  <si>
    <t>BT-lab</t>
  </si>
  <si>
    <t>ELİSA</t>
  </si>
  <si>
    <t>Mıcroplate reader: BIO-TEK EL X 800-Aotu strıp washer:BIO TEK EL X 50</t>
  </si>
  <si>
    <t>Interleukin-17</t>
  </si>
  <si>
    <t>Glutathione S-transferases</t>
  </si>
  <si>
    <t>E0513Ra</t>
  </si>
  <si>
    <t>E0115Ra</t>
  </si>
  <si>
    <t>E-EL-0028</t>
  </si>
  <si>
    <t>8-OHdG</t>
  </si>
  <si>
    <t>ALB: Albumin</t>
  </si>
  <si>
    <t>OttoBC123</t>
  </si>
  <si>
    <t>Doku</t>
  </si>
  <si>
    <t>Serum+Doku</t>
  </si>
  <si>
    <t>CAT (U/ml)</t>
  </si>
  <si>
    <t>abs</t>
  </si>
  <si>
    <t>concentration (pg/ml)</t>
  </si>
  <si>
    <t>result(pg/ml)</t>
  </si>
  <si>
    <t>concentration (ng/ml)</t>
  </si>
  <si>
    <t>result(ng/ml)</t>
  </si>
  <si>
    <t>std7</t>
  </si>
  <si>
    <t>DALAK-KONTROL-1</t>
  </si>
  <si>
    <t>DALAK-KONTROL-2</t>
  </si>
  <si>
    <t>DALAK-KONTROL-3</t>
  </si>
  <si>
    <t>DALAK-KONTROL-4</t>
  </si>
  <si>
    <t>DALAK-KONTROL-5</t>
  </si>
  <si>
    <t>DALAK-KONTROL-6</t>
  </si>
  <si>
    <t>DALAK-NARİNGENİN-1</t>
  </si>
  <si>
    <t>DALAK-NARİNGENİN-2</t>
  </si>
  <si>
    <t>DALAK-NARİNGENİN-3</t>
  </si>
  <si>
    <t>DALAK-NARİNGENİN-4</t>
  </si>
  <si>
    <t>DALAK-NARİNGENİN-5</t>
  </si>
  <si>
    <t>DALAK-NARİNGENİN-6</t>
  </si>
  <si>
    <t>DALAK-FENOMİFOS-1</t>
  </si>
  <si>
    <t>DALAK-FENOMİFOS-2</t>
  </si>
  <si>
    <t>DALAK-FENOMİFOS-3</t>
  </si>
  <si>
    <t>DALAK-FENOMİFOS-4</t>
  </si>
  <si>
    <t>DALAK-FENOMİFOS-5</t>
  </si>
  <si>
    <t>DALAK-FENOMİFOS-6</t>
  </si>
  <si>
    <t>DALAK-(FENO+NARİN)-1</t>
  </si>
  <si>
    <t>DALAK-(FENO+NARİN)-2</t>
  </si>
  <si>
    <t>DALAK-(FENO+NARİN)-3</t>
  </si>
  <si>
    <t>DALAK-(FENO+NARİN)-4</t>
  </si>
  <si>
    <t>DALAK-(FENO+NARİN)-5</t>
  </si>
  <si>
    <t>DALAK-(FENO+NARİN)-6</t>
  </si>
  <si>
    <t>AKC-KONTROL-1</t>
  </si>
  <si>
    <t>AKC-KONTROL-2</t>
  </si>
  <si>
    <t>AKC-KONTROL-3</t>
  </si>
  <si>
    <t>AKC-KONTROL-4</t>
  </si>
  <si>
    <t>AKC-KONTROL-5</t>
  </si>
  <si>
    <t>AKC-KONTROL-6</t>
  </si>
  <si>
    <t>AKC-NARİNGENİN-1</t>
  </si>
  <si>
    <t>AKC-NARİNGENİN-2</t>
  </si>
  <si>
    <t>AKC-NARİNGENİN-3</t>
  </si>
  <si>
    <t>AKC-NARİNGENİN-4</t>
  </si>
  <si>
    <t>AKC-NARİNGENİN-5</t>
  </si>
  <si>
    <t>AKC-NARİNGENİN-6</t>
  </si>
  <si>
    <t>AKC-FENOMİFOS-1</t>
  </si>
  <si>
    <t>AKC-FENOMİFOS-2</t>
  </si>
  <si>
    <t>AKC-FENOMİFOS-3</t>
  </si>
  <si>
    <t>AKC-FENOMİFOS-4</t>
  </si>
  <si>
    <t>AKC-FENOMİFOS-5</t>
  </si>
  <si>
    <t>AKC-FENOMİFOS-6</t>
  </si>
  <si>
    <t>AKC-(FENO+NARİN)-1</t>
  </si>
  <si>
    <t>AKC-(FENO+NARİN)-2</t>
  </si>
  <si>
    <t>AKC-(FENO+NARİN)-3</t>
  </si>
  <si>
    <t>AKC-(FENO+NARİN)-4</t>
  </si>
  <si>
    <t>AKC-(FENO+NARİN)-5</t>
  </si>
  <si>
    <t>AKC-(FENO+NARİN)-6</t>
  </si>
  <si>
    <t>NOT: Dokular 1/9 oranında( 0,1 gr doku: 0,9ml 140 mmol. lık  KCl) Potasyum Klorür tamponu ile homojenize edildikten sonra 7000 rpm + 4' de 5 dk santrifüj edildi.</t>
  </si>
  <si>
    <r>
      <t xml:space="preserve">Malondialdehyde (MDA)   </t>
    </r>
    <r>
      <rPr>
        <sz val="12"/>
        <color theme="1"/>
        <rFont val="Times New Roman"/>
        <family val="1"/>
        <charset val="162"/>
      </rPr>
      <t>nmol/L</t>
    </r>
  </si>
  <si>
    <r>
      <rPr>
        <b/>
        <sz val="12"/>
        <color theme="1"/>
        <rFont val="Times New Roman"/>
        <family val="1"/>
        <charset val="162"/>
      </rPr>
      <t xml:space="preserve">Cholesterol Total </t>
    </r>
    <r>
      <rPr>
        <sz val="12"/>
        <color theme="1"/>
        <rFont val="Times New Roman"/>
        <family val="1"/>
        <charset val="162"/>
      </rPr>
      <t xml:space="preserve">      mg/dl</t>
    </r>
  </si>
  <si>
    <t>Cholesterol ester + H2O Cholesterol + fatty acids</t>
  </si>
  <si>
    <t>Cholesterol esters are ceaved by the action of choesterol esterase to yield free</t>
  </si>
  <si>
    <t>choesterol and fatty acids Cholesterol oxidase Cholesterol + O2 Cholesten-3-on + H2O2</t>
  </si>
  <si>
    <t>Peroxidase</t>
  </si>
  <si>
    <t>2H2O2 + Phenol + 4-Aminoantipyrine Quinoneimine dye + 4 H2O</t>
  </si>
  <si>
    <t xml:space="preserve">Cholesterol is converted by oxygen with the aid of cholesterol oxidase to A4- Cholestenone and hydrogen peroxide. </t>
  </si>
  <si>
    <t xml:space="preserve">Hydrogen peroxide created forms a red dyestuff by reacting with 4-aminoantipyrine and phenol under the catalytic action of peroxidase. </t>
  </si>
  <si>
    <t>The color intensity is directly proportional to the concentration of cholesterol and can be determined photometrically.</t>
  </si>
  <si>
    <r>
      <rPr>
        <b/>
        <sz val="12"/>
        <color theme="1"/>
        <rFont val="Times New Roman"/>
        <family val="1"/>
        <charset val="162"/>
      </rPr>
      <t xml:space="preserve">Triglycerides </t>
    </r>
    <r>
      <rPr>
        <sz val="12"/>
        <color theme="1"/>
        <rFont val="Times New Roman"/>
        <family val="1"/>
        <charset val="162"/>
      </rPr>
      <t xml:space="preserve">      mg/dl</t>
    </r>
  </si>
  <si>
    <t>Triglycerides in the sample originates, by means of the coupled reactions described below, acoloured complex that can be measured by spectrophotometry.</t>
  </si>
  <si>
    <t>Triglycerides + H2O lipase Glycerol + Fatty acids</t>
  </si>
  <si>
    <t>Glycerol + ATP glycerol kinase Glycerol – 3 – P + ADP</t>
  </si>
  <si>
    <t>Glycerol – 3 –P + O2 G-3-P-oxidase Dihidroxyacetone – P +H2O2</t>
  </si>
  <si>
    <t>2 H2O2 + 4 – Aminoantipyrine + 4 – Chlorophenol G-3-P-oxidas Quinoneimine + 4 H2O</t>
  </si>
  <si>
    <r>
      <rPr>
        <b/>
        <sz val="12"/>
        <color theme="1"/>
        <rFont val="Times New Roman"/>
        <family val="1"/>
        <charset val="162"/>
      </rPr>
      <t>Creatinine</t>
    </r>
    <r>
      <rPr>
        <sz val="12"/>
        <color theme="1"/>
        <rFont val="Times New Roman"/>
        <family val="1"/>
        <charset val="162"/>
      </rPr>
      <t xml:space="preserve">           mg/L</t>
    </r>
  </si>
  <si>
    <t>Immunoturbidimetric assay</t>
  </si>
  <si>
    <t xml:space="preserve">Anti-CRP antibodies react with antigen in the sample to form an ntigen/antibody complex. Following agglutination, this is measured turbidimetrically. </t>
  </si>
  <si>
    <t xml:space="preserve">Addition of PEG allows the reaction to progress rapidly to the end point,increases sensitivity, and reduces the risk of samples containing excess antigen </t>
  </si>
  <si>
    <t>producing false negative results.</t>
  </si>
  <si>
    <r>
      <rPr>
        <b/>
        <sz val="12"/>
        <color theme="1"/>
        <rFont val="Times New Roman"/>
        <family val="1"/>
        <charset val="162"/>
      </rPr>
      <t xml:space="preserve">Urea (BUN) </t>
    </r>
    <r>
      <rPr>
        <sz val="12"/>
        <color theme="1"/>
        <rFont val="Times New Roman"/>
        <family val="1"/>
        <charset val="162"/>
      </rPr>
      <t xml:space="preserve">             mg/dl</t>
    </r>
  </si>
  <si>
    <t>Urea is hydrolysed in presence of urease to produce ammonia and CO2. The ammonia produced combines with 2 – oxoglutarate and NADH in presence of GLDH to yield glutamate and NAD.</t>
  </si>
  <si>
    <t>urease</t>
  </si>
  <si>
    <t>Urea+H2O+2H+ 2 NH4+ + 2+ CO2</t>
  </si>
  <si>
    <t>GLDH</t>
  </si>
  <si>
    <t>2 NH4+ + 2-Oxoglutarate + 2 NADH H2O + 2 NAD+ + Gl utamate The decrease in absorbance due to consumption of NADH is measured kinetically.</t>
  </si>
  <si>
    <r>
      <rPr>
        <b/>
        <sz val="12"/>
        <color theme="1"/>
        <rFont val="Times New Roman"/>
        <family val="1"/>
        <charset val="162"/>
      </rPr>
      <t xml:space="preserve">AST  </t>
    </r>
    <r>
      <rPr>
        <sz val="12"/>
        <color theme="1"/>
        <rFont val="Times New Roman"/>
        <family val="1"/>
        <charset val="162"/>
      </rPr>
      <t xml:space="preserve">     U/L</t>
    </r>
  </si>
  <si>
    <t>UV test according to a standarrized method</t>
  </si>
  <si>
    <t>Sample and addition of R1 (buffer)</t>
  </si>
  <si>
    <t>Addition of R2 and start of reaction: AST</t>
  </si>
  <si>
    <t>α-ketoglutarate + L-aspartate L- glutamate + oxaloasetate</t>
  </si>
  <si>
    <t>AST is the enzyme which catalyzes this equilibrium reaction. The oxaloacetate in- crease is measured in a subsequent indicator reaction which is catalyzed by malate dehydrogenase.</t>
  </si>
  <si>
    <t>MDH</t>
  </si>
  <si>
    <t>oxalacetate + NADH + H+ L-Malate + NAD+</t>
  </si>
  <si>
    <t>In the second reaction, NADH is oxidized to NAD. The rate of decrease in NADH</t>
  </si>
  <si>
    <t>(Measured photometrically) is directly proportional to the rate of formation of</t>
  </si>
  <si>
    <t>oxaloasetate, and thus the AST activity.</t>
  </si>
  <si>
    <r>
      <rPr>
        <b/>
        <sz val="12"/>
        <color theme="1"/>
        <rFont val="Times New Roman"/>
        <family val="1"/>
        <charset val="162"/>
      </rPr>
      <t xml:space="preserve">ALT      </t>
    </r>
    <r>
      <rPr>
        <sz val="12"/>
        <color theme="1"/>
        <rFont val="Times New Roman"/>
        <family val="1"/>
        <charset val="162"/>
      </rPr>
      <t xml:space="preserve"> U/L</t>
    </r>
  </si>
  <si>
    <t>UV test according to the IFCC method.</t>
  </si>
  <si>
    <t>ALT</t>
  </si>
  <si>
    <t>L-Alanin + 2-Oxoglutarate ⎯⎯ L-Glutamate + Pyruvat</t>
  </si>
  <si>
    <r>
      <t xml:space="preserve">Alkaline Phosphatase (ALP)      </t>
    </r>
    <r>
      <rPr>
        <sz val="12"/>
        <color theme="1"/>
        <rFont val="Times New Roman"/>
        <family val="1"/>
        <charset val="162"/>
      </rPr>
      <t>U/L</t>
    </r>
  </si>
  <si>
    <t>Colorimetric assay in accordance with a standardized method.</t>
  </si>
  <si>
    <t>ALP, Mg2</t>
  </si>
  <si>
    <t>p - Nitrophenylphosphate+ H2O Phosphate + p - Nitrophenol</t>
  </si>
  <si>
    <t xml:space="preserve">In the presence of magnesium and zinc ions, p-nitrophenyl phosphate is hydrolyzed by phosphatases to form phosphate and p-nitrophenol. </t>
  </si>
  <si>
    <t>In this process AMP serves as transient phosphate acceptor. The release of coloured p-nitrophenol is proportional to the ALP activity and can be measured photometrically.</t>
  </si>
  <si>
    <t>LDH</t>
  </si>
  <si>
    <t>Pyruvat + NADH + H+ ⎯⎯ D-Lactate+ NAD+</t>
  </si>
  <si>
    <t xml:space="preserve">The enzyme alanine aminotransferase (EC 2.6.1.2; L-Alanine:2-Oxoglutarate Aminotransferase, </t>
  </si>
  <si>
    <t xml:space="preserve">ALT or A1aAT; Glutamate Pyruvate Transaminase, GPT) catalyzes the tran- saminase reaction between L-Alanine and 2-Oxoglutarate. </t>
  </si>
  <si>
    <t xml:space="preserve">The pyruvate formed, is reduced to lactate in the presence of LDH. As the reactions proceed, </t>
  </si>
  <si>
    <t>NADH is oxidized to NAD+. The disappearance of NADH per unit time is followed by measuring the decrease in absorbance at 340 nm.</t>
  </si>
  <si>
    <t>(Otto Scientific)</t>
  </si>
  <si>
    <r>
      <rPr>
        <b/>
        <sz val="12"/>
        <color theme="1"/>
        <rFont val="Times New Roman"/>
        <family val="1"/>
        <charset val="162"/>
      </rPr>
      <t xml:space="preserve">Total Protein  </t>
    </r>
    <r>
      <rPr>
        <sz val="12"/>
        <color theme="1"/>
        <rFont val="Times New Roman"/>
        <family val="1"/>
        <charset val="162"/>
      </rPr>
      <t xml:space="preserve">                 g/dl</t>
    </r>
  </si>
  <si>
    <t>Colorimetric assay, Sample and addition of Reagent start of the reaction:</t>
  </si>
  <si>
    <t xml:space="preserve">Divalent copper reacts in alkaline solution with protein peptide bonds to form the characteristic purple-colored biuret complex. </t>
  </si>
  <si>
    <t>Sodium potassium tartrate prevents the precipitation of copper hydroxide and potassium iodide prevents auto reduction of copper. alkaline protein + Cu2+ solution Cu-protein complex</t>
  </si>
  <si>
    <t>The color intensity is directly proportional to the protein concentration which can be determined photometrically.</t>
  </si>
  <si>
    <r>
      <t xml:space="preserve">Albumin      </t>
    </r>
    <r>
      <rPr>
        <sz val="12"/>
        <color theme="1"/>
        <rFont val="Times New Roman"/>
        <family val="1"/>
        <charset val="162"/>
      </rPr>
      <t xml:space="preserve"> g/dl</t>
    </r>
  </si>
  <si>
    <t>Colorimetric assay, endpoint method</t>
  </si>
  <si>
    <t>• Sample and addition of R1</t>
  </si>
  <si>
    <t>• Start of the reaction:</t>
  </si>
  <si>
    <t>At a pH value of 4.1 albumin displays a sufficiently cationic character to be able to bind with bromocresol green (BCG), any anionic dyestuff, to form a blue-green complex.</t>
  </si>
  <si>
    <t>pH 4.1 albumin + BCG albumin BCG- complex</t>
  </si>
  <si>
    <t>The color intensity of the blue-green color is directly proportional to the albumin concentration and can be determined photometrical</t>
  </si>
  <si>
    <r>
      <rPr>
        <b/>
        <sz val="12"/>
        <color theme="1"/>
        <rFont val="Times New Roman"/>
        <family val="1"/>
        <charset val="162"/>
      </rPr>
      <t xml:space="preserve">Uric Asit </t>
    </r>
    <r>
      <rPr>
        <sz val="12"/>
        <color theme="1"/>
        <rFont val="Times New Roman"/>
        <family val="1"/>
        <charset val="162"/>
      </rPr>
      <t xml:space="preserve">        mg/dl</t>
    </r>
  </si>
  <si>
    <t>Colorimetric endpoint assay</t>
  </si>
  <si>
    <t>Uricase</t>
  </si>
  <si>
    <t>Uric acid + 2 H2O + O2 Allantoin + CO 2 + H 2O 2</t>
  </si>
  <si>
    <t>Uricase cleaves uric acid to form allantoin and hydrogen peroxide.</t>
  </si>
  <si>
    <t>POD</t>
  </si>
  <si>
    <t>2H2O2 + 4H+ + phenole + 4-aminoantipyrine quinonimine dye + 4H2O</t>
  </si>
  <si>
    <t>The increase in absorbance is measured.</t>
  </si>
  <si>
    <t xml:space="preserve"> The reaction is terminated by addition of acidic stop solution and absorbance is measured at 450 nm. </t>
  </si>
  <si>
    <t>IL-17 Assay Principle</t>
  </si>
  <si>
    <t>This kit is an Enzyme-Linked Immunosorbent Assay (ELISA). The plate has been pre-coated with Rat IL-17 antibody.  IL-17 present in the sample is added and binds to antibodies coated on the wells.</t>
  </si>
  <si>
    <t>And then biotinylated Rat  IL-17 Antibody is added and binds to  IL-17 in the sample. Then Streptavidin-HRP is added and binds to the Biotinylated  IL-17 antibody.</t>
  </si>
  <si>
    <t>After incubation unbound Streptavidin-HRP is washed away during a washing step. Substrate solution is then added and color develops in proportion to the amount of Rat  IL-17.</t>
  </si>
  <si>
    <t>GSTs Assay Principle</t>
  </si>
  <si>
    <t>This kit is an Enzyme-Linked Immunosorbent Assay (ELISA). The plate has been pre-coated with Rat GSTs antibody.  GSTs present in the sample is added and binds to antibodies coated on the wells.</t>
  </si>
  <si>
    <t>And then biotinylated Rat  GSTs Antibody is added and binds to  GSTs in the sample. Then Streptavidin-HRP is added and binds to the Biotinylated  GSTs antibody.</t>
  </si>
  <si>
    <t>After incubation unbound Streptavidin-HRP is washed away during a washing step. Substrate solution is then added and color develops in proportion to the amount of Rat  GSTs.</t>
  </si>
  <si>
    <t>8-0HdG Test Principle</t>
  </si>
  <si>
    <t xml:space="preserve">This ELISA kit uses the Competitive-ELISA principle. The micro ELISA plate provided in this kit has been pre-coated wit 8-OHdG. </t>
  </si>
  <si>
    <t>During the reaction, 8-OHdG in the sample or standard competes with a fixed amount of 8-OHdG on the solid phase supporter for sites on the Biotinylated Detection Ab specific to 8-OHdG.</t>
  </si>
  <si>
    <t>Excess conjugate and unbound sample or standard are washed from the plate, and Avidin conjugated to Horseradish Peroxidase (HRP) are added to each microplate well and incubated.</t>
  </si>
  <si>
    <t>Then a TMB substrate solution is added to each well. The enzyme-substrate reaction is terminated by the addition of stop solution and the color change is measured spectrophotometrically at a wavelength of 450 nm ± 2 nm.</t>
  </si>
  <si>
    <t>The concentration of 8-OHdG in the samples is then determined by comparing the OD of the samples to the standard curve.</t>
  </si>
  <si>
    <t>Kan sayım (Hemogram)</t>
  </si>
  <si>
    <t>Norma iVet 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</si>
</sst>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9" x14ac:knownFonts="1"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sz val="12"/>
      <color theme="1"/>
      <name val="Times New Roman"/>
      <family val="1"/>
      <charset val="162"/>
    </font>
    <font>
      <sz val="12"/>
      <color theme="1"/>
      <name val="Times New Roman"/>
      <family val="1"/>
      <charset val="16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162"/>
    </font>
    <font>
      <i/>
      <sz val="12"/>
      <color theme="1"/>
      <name val="Times New Roman"/>
      <family val="1"/>
      <charset val="162"/>
    </font>
    <font>
      <b/>
      <sz val="11"/>
      <color rgb="FF000000"/>
      <name val="Calibri"/>
      <family val="2"/>
      <charset val="16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-0.249977111117893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</borders>
  <cellStyleXfs count="2">
    <xf numFmtId="0" fontId="0" fillId="0" borderId="0"/>
    <xf numFmtId="0" fontId="5" fillId="0" borderId="0"/>
  </cellStyleXfs>
  <cellXfs count="32">
    <xf numFmtId="0" fontId="0" fillId="0" borderId="0" xfId="0"/>
    <xf numFmtId="0" fontId="0" fillId="0" borderId="0" xfId="0" applyAlignment="1">
      <alignment horizontal="center"/>
    </xf>
    <xf numFmtId="0" fontId="2" fillId="2" borderId="1" xfId="0" applyFont="1" applyFill="1" applyBorder="1" applyAlignment="1">
      <alignment horizontal="center"/>
    </xf>
    <xf numFmtId="0" fontId="1" fillId="4" borderId="1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64" fontId="0" fillId="3" borderId="1" xfId="0" applyNumberForma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/>
    </xf>
    <xf numFmtId="0" fontId="1" fillId="5" borderId="2" xfId="0" applyFont="1" applyFill="1" applyBorder="1" applyAlignment="1">
      <alignment horizontal="center"/>
    </xf>
    <xf numFmtId="0" fontId="1" fillId="3" borderId="2" xfId="0" applyFont="1" applyFill="1" applyBorder="1" applyAlignment="1">
      <alignment horizontal="center"/>
    </xf>
    <xf numFmtId="0" fontId="3" fillId="0" borderId="0" xfId="0" applyFont="1"/>
    <xf numFmtId="0" fontId="4" fillId="0" borderId="0" xfId="0" applyFont="1"/>
    <xf numFmtId="2" fontId="0" fillId="3" borderId="1" xfId="0" applyNumberFormat="1" applyFill="1" applyBorder="1" applyAlignment="1">
      <alignment horizontal="center"/>
    </xf>
    <xf numFmtId="0" fontId="1" fillId="4" borderId="2" xfId="0" applyFont="1" applyFill="1" applyBorder="1" applyAlignment="1">
      <alignment horizontal="center"/>
    </xf>
    <xf numFmtId="0" fontId="6" fillId="3" borderId="2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1" fillId="0" borderId="0" xfId="0" applyFont="1"/>
    <xf numFmtId="2" fontId="1" fillId="2" borderId="1" xfId="0" applyNumberFormat="1" applyFont="1" applyFill="1" applyBorder="1" applyAlignment="1">
      <alignment horizontal="center"/>
    </xf>
    <xf numFmtId="0" fontId="3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0" fontId="1" fillId="6" borderId="1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/>
    </xf>
    <xf numFmtId="0" fontId="0" fillId="8" borderId="1" xfId="0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1" fillId="9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1" fillId="7" borderId="0" xfId="0" applyFont="1" applyFill="1"/>
    <xf numFmtId="0" fontId="7" fillId="0" borderId="0" xfId="0" applyFont="1"/>
    <xf numFmtId="0" fontId="8" fillId="0" borderId="0" xfId="0" applyFont="1" applyAlignment="1">
      <alignment vertical="center"/>
    </xf>
    <xf numFmtId="0" fontId="1" fillId="4" borderId="0" xfId="0" applyFont="1" applyFill="1" applyAlignment="1">
      <alignment horizontal="center"/>
    </xf>
    <xf numFmtId="0" fontId="1" fillId="5" borderId="0" xfId="0" applyFont="1" applyFill="1" applyAlignment="1">
      <alignment horizontal="center"/>
    </xf>
    <xf numFmtId="0" fontId="1" fillId="3" borderId="0" xfId="0" applyFont="1" applyFill="1" applyAlignment="1">
      <alignment horizontal="center"/>
    </xf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MDA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9296391076115485"/>
                  <c:y val="-0.2023738699329250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[1]MDA!$C$4:$C$10</c:f>
              <c:numCache>
                <c:formatCode>General</c:formatCode>
                <c:ptCount val="7"/>
                <c:pt idx="0">
                  <c:v>2.4810000000000003</c:v>
                </c:pt>
                <c:pt idx="1">
                  <c:v>1.673</c:v>
                </c:pt>
                <c:pt idx="2">
                  <c:v>0.99399999999999999</c:v>
                </c:pt>
                <c:pt idx="3">
                  <c:v>0.51300000000000001</c:v>
                </c:pt>
                <c:pt idx="4">
                  <c:v>0.28800000000000003</c:v>
                </c:pt>
                <c:pt idx="5">
                  <c:v>0.122</c:v>
                </c:pt>
                <c:pt idx="6">
                  <c:v>0</c:v>
                </c:pt>
              </c:numCache>
            </c:numRef>
          </c:xVal>
          <c:yVal>
            <c:numRef>
              <c:f>[1]MDA!$D$4:$D$10</c:f>
              <c:numCache>
                <c:formatCode>General</c:formatCode>
                <c:ptCount val="7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3.125</c:v>
                </c:pt>
                <c:pt idx="6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7B5-43FE-83B9-D08DE87BA0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18932672"/>
        <c:axId val="1018928928"/>
      </c:scatterChart>
      <c:valAx>
        <c:axId val="101893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018928928"/>
        <c:crosses val="autoZero"/>
        <c:crossBetween val="midCat"/>
      </c:valAx>
      <c:valAx>
        <c:axId val="101892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0189326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IL-17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29356999125109362"/>
                  <c:y val="0.1384722222222222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'IL-17'!$C$17:$C$22</c:f>
              <c:numCache>
                <c:formatCode>General</c:formatCode>
                <c:ptCount val="6"/>
                <c:pt idx="0">
                  <c:v>2.516</c:v>
                </c:pt>
                <c:pt idx="1">
                  <c:v>1.4400000000000002</c:v>
                </c:pt>
                <c:pt idx="2">
                  <c:v>0.78299999999999992</c:v>
                </c:pt>
                <c:pt idx="3">
                  <c:v>0.40100000000000002</c:v>
                </c:pt>
                <c:pt idx="4">
                  <c:v>0.20600000000000002</c:v>
                </c:pt>
                <c:pt idx="5">
                  <c:v>0</c:v>
                </c:pt>
              </c:numCache>
            </c:numRef>
          </c:xVal>
          <c:yVal>
            <c:numRef>
              <c:f>'IL-17'!$D$17:$D$22</c:f>
              <c:numCache>
                <c:formatCode>General</c:formatCode>
                <c:ptCount val="6"/>
                <c:pt idx="0">
                  <c:v>800</c:v>
                </c:pt>
                <c:pt idx="1">
                  <c:v>400</c:v>
                </c:pt>
                <c:pt idx="2">
                  <c:v>200</c:v>
                </c:pt>
                <c:pt idx="3">
                  <c:v>100</c:v>
                </c:pt>
                <c:pt idx="4">
                  <c:v>50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D2D-49F0-8DA5-71E80795CA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7522040"/>
        <c:axId val="557523024"/>
      </c:scatterChart>
      <c:valAx>
        <c:axId val="557522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57523024"/>
        <c:crosses val="autoZero"/>
        <c:crossBetween val="midCat"/>
      </c:valAx>
      <c:valAx>
        <c:axId val="5575230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575220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GSTs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5951618547681541"/>
                  <c:y val="0.1710046660834062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GSTs!$C$17:$C$22</c:f>
              <c:numCache>
                <c:formatCode>General</c:formatCode>
                <c:ptCount val="6"/>
                <c:pt idx="0">
                  <c:v>2.6669999999999998</c:v>
                </c:pt>
                <c:pt idx="1">
                  <c:v>1.569</c:v>
                </c:pt>
                <c:pt idx="2">
                  <c:v>1.0109999999999999</c:v>
                </c:pt>
                <c:pt idx="3">
                  <c:v>0.53800000000000003</c:v>
                </c:pt>
                <c:pt idx="4">
                  <c:v>0.30099999999999999</c:v>
                </c:pt>
                <c:pt idx="5">
                  <c:v>0</c:v>
                </c:pt>
              </c:numCache>
            </c:numRef>
          </c:xVal>
          <c:yVal>
            <c:numRef>
              <c:f>GSTs!$D$17:$D$22</c:f>
              <c:numCache>
                <c:formatCode>General</c:formatCode>
                <c:ptCount val="6"/>
                <c:pt idx="0">
                  <c:v>120</c:v>
                </c:pt>
                <c:pt idx="1">
                  <c:v>60</c:v>
                </c:pt>
                <c:pt idx="2">
                  <c:v>30</c:v>
                </c:pt>
                <c:pt idx="3">
                  <c:v>15</c:v>
                </c:pt>
                <c:pt idx="4">
                  <c:v>7.5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46E-4420-A3BA-F152D9613B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63640040"/>
        <c:axId val="563641680"/>
      </c:scatterChart>
      <c:valAx>
        <c:axId val="563640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63641680"/>
        <c:crosses val="autoZero"/>
        <c:crossBetween val="midCat"/>
      </c:valAx>
      <c:valAx>
        <c:axId val="563641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636400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8-OHdG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7.7317585301837272E-2"/>
                  <c:y val="-0.3679279673374161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'8OHdG-1.PLATE'!$B$17:$B$24</c:f>
              <c:numCache>
                <c:formatCode>General</c:formatCode>
                <c:ptCount val="8"/>
                <c:pt idx="0">
                  <c:v>0.106</c:v>
                </c:pt>
                <c:pt idx="1">
                  <c:v>0.68799999999999994</c:v>
                </c:pt>
                <c:pt idx="2">
                  <c:v>1.1020000000000001</c:v>
                </c:pt>
                <c:pt idx="3">
                  <c:v>1.3740000000000001</c:v>
                </c:pt>
                <c:pt idx="4">
                  <c:v>1.536</c:v>
                </c:pt>
                <c:pt idx="5">
                  <c:v>1.7689999999999999</c:v>
                </c:pt>
                <c:pt idx="6">
                  <c:v>1.9339999999999999</c:v>
                </c:pt>
                <c:pt idx="7">
                  <c:v>2.2040000000000002</c:v>
                </c:pt>
              </c:numCache>
            </c:numRef>
          </c:xVal>
          <c:yVal>
            <c:numRef>
              <c:f>'8OHdG-1.PLATE'!$C$17:$C$24</c:f>
              <c:numCache>
                <c:formatCode>General</c:formatCode>
                <c:ptCount val="8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3.13</c:v>
                </c:pt>
                <c:pt idx="6">
                  <c:v>1.56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A99-43A2-90F1-C9272C3841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5507272"/>
        <c:axId val="495517112"/>
      </c:scatterChart>
      <c:valAx>
        <c:axId val="495507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17112"/>
        <c:crosses val="autoZero"/>
        <c:crossBetween val="midCat"/>
      </c:valAx>
      <c:valAx>
        <c:axId val="495517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072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8-OHdG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3249606299212599"/>
                  <c:y val="-0.3927395013123359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'8OHdG-2.PLATE'!$B$18:$B$25</c:f>
              <c:numCache>
                <c:formatCode>General</c:formatCode>
                <c:ptCount val="8"/>
                <c:pt idx="0">
                  <c:v>0.13300000000000001</c:v>
                </c:pt>
                <c:pt idx="1">
                  <c:v>0.78100000000000003</c:v>
                </c:pt>
                <c:pt idx="2">
                  <c:v>1.2809999999999999</c:v>
                </c:pt>
                <c:pt idx="3">
                  <c:v>1.581</c:v>
                </c:pt>
                <c:pt idx="4">
                  <c:v>1.8640000000000001</c:v>
                </c:pt>
                <c:pt idx="5">
                  <c:v>2.0539999999999998</c:v>
                </c:pt>
                <c:pt idx="6">
                  <c:v>2.2189999999999999</c:v>
                </c:pt>
                <c:pt idx="7">
                  <c:v>2.379</c:v>
                </c:pt>
              </c:numCache>
            </c:numRef>
          </c:xVal>
          <c:yVal>
            <c:numRef>
              <c:f>'8OHdG-2.PLATE'!$C$18:$C$25</c:f>
              <c:numCache>
                <c:formatCode>General</c:formatCode>
                <c:ptCount val="8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3.13</c:v>
                </c:pt>
                <c:pt idx="6">
                  <c:v>1.56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941-4D40-A0CD-5173AD8787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5502024"/>
        <c:axId val="495500056"/>
      </c:scatterChart>
      <c:valAx>
        <c:axId val="4955020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00056"/>
        <c:crosses val="autoZero"/>
        <c:crossBetween val="midCat"/>
      </c:valAx>
      <c:valAx>
        <c:axId val="495500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020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jpeg"/><Relationship Id="rId3" Type="http://schemas.openxmlformats.org/officeDocument/2006/relationships/image" Target="../media/image27.jpeg"/><Relationship Id="rId7" Type="http://schemas.openxmlformats.org/officeDocument/2006/relationships/image" Target="../media/image31.jpeg"/><Relationship Id="rId2" Type="http://schemas.openxmlformats.org/officeDocument/2006/relationships/image" Target="../media/image26.jpeg"/><Relationship Id="rId1" Type="http://schemas.openxmlformats.org/officeDocument/2006/relationships/image" Target="../media/image25.jpeg"/><Relationship Id="rId6" Type="http://schemas.openxmlformats.org/officeDocument/2006/relationships/image" Target="../media/image30.jpeg"/><Relationship Id="rId5" Type="http://schemas.openxmlformats.org/officeDocument/2006/relationships/image" Target="../media/image29.jpeg"/><Relationship Id="rId4" Type="http://schemas.openxmlformats.org/officeDocument/2006/relationships/image" Target="../media/image2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409575</xdr:colOff>
      <xdr:row>0</xdr:row>
      <xdr:rowOff>133350</xdr:rowOff>
    </xdr:from>
    <xdr:to>
      <xdr:col>14</xdr:col>
      <xdr:colOff>104775</xdr:colOff>
      <xdr:row>14</xdr:row>
      <xdr:rowOff>19050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312420</xdr:colOff>
      <xdr:row>11</xdr:row>
      <xdr:rowOff>26670</xdr:rowOff>
    </xdr:from>
    <xdr:to>
      <xdr:col>15</xdr:col>
      <xdr:colOff>7620</xdr:colOff>
      <xdr:row>26</xdr:row>
      <xdr:rowOff>26670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373380</xdr:colOff>
      <xdr:row>11</xdr:row>
      <xdr:rowOff>26670</xdr:rowOff>
    </xdr:from>
    <xdr:to>
      <xdr:col>15</xdr:col>
      <xdr:colOff>68580</xdr:colOff>
      <xdr:row>26</xdr:row>
      <xdr:rowOff>26670</xdr:rowOff>
    </xdr:to>
    <xdr:graphicFrame macro="">
      <xdr:nvGraphicFramePr>
        <xdr:cNvPr id="3" name="Grafik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190500</xdr:colOff>
      <xdr:row>11</xdr:row>
      <xdr:rowOff>11430</xdr:rowOff>
    </xdr:from>
    <xdr:to>
      <xdr:col>13</xdr:col>
      <xdr:colOff>495300</xdr:colOff>
      <xdr:row>26</xdr:row>
      <xdr:rowOff>11430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91440</xdr:colOff>
      <xdr:row>12</xdr:row>
      <xdr:rowOff>3810</xdr:rowOff>
    </xdr:from>
    <xdr:to>
      <xdr:col>13</xdr:col>
      <xdr:colOff>396240</xdr:colOff>
      <xdr:row>27</xdr:row>
      <xdr:rowOff>3810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45719</xdr:rowOff>
    </xdr:from>
    <xdr:to>
      <xdr:col>8</xdr:col>
      <xdr:colOff>586740</xdr:colOff>
      <xdr:row>42</xdr:row>
      <xdr:rowOff>53888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19"/>
          <a:ext cx="5463540" cy="7689129"/>
        </a:xfrm>
        <a:prstGeom prst="rect">
          <a:avLst/>
        </a:prstGeom>
      </xdr:spPr>
    </xdr:pic>
    <xdr:clientData/>
  </xdr:twoCellAnchor>
  <xdr:twoCellAnchor editAs="oneCell">
    <xdr:from>
      <xdr:col>9</xdr:col>
      <xdr:colOff>16766</xdr:colOff>
      <xdr:row>0</xdr:row>
      <xdr:rowOff>7620</xdr:rowOff>
    </xdr:from>
    <xdr:to>
      <xdr:col>17</xdr:col>
      <xdr:colOff>556260</xdr:colOff>
      <xdr:row>41</xdr:row>
      <xdr:rowOff>158444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3166" y="7620"/>
          <a:ext cx="5416294" cy="76489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83282</xdr:rowOff>
    </xdr:from>
    <xdr:to>
      <xdr:col>8</xdr:col>
      <xdr:colOff>563880</xdr:colOff>
      <xdr:row>84</xdr:row>
      <xdr:rowOff>62865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64242"/>
          <a:ext cx="5440680" cy="7660543"/>
        </a:xfrm>
        <a:prstGeom prst="rect">
          <a:avLst/>
        </a:prstGeom>
      </xdr:spPr>
    </xdr:pic>
    <xdr:clientData/>
  </xdr:twoCellAnchor>
  <xdr:twoCellAnchor editAs="oneCell">
    <xdr:from>
      <xdr:col>9</xdr:col>
      <xdr:colOff>23044</xdr:colOff>
      <xdr:row>42</xdr:row>
      <xdr:rowOff>22859</xdr:rowOff>
    </xdr:from>
    <xdr:to>
      <xdr:col>17</xdr:col>
      <xdr:colOff>579120</xdr:colOff>
      <xdr:row>84</xdr:row>
      <xdr:rowOff>53340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9444" y="7703819"/>
          <a:ext cx="5432876" cy="7711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160020</xdr:rowOff>
    </xdr:from>
    <xdr:to>
      <xdr:col>8</xdr:col>
      <xdr:colOff>581708</xdr:colOff>
      <xdr:row>126</xdr:row>
      <xdr:rowOff>158115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521940"/>
          <a:ext cx="5458508" cy="7679055"/>
        </a:xfrm>
        <a:prstGeom prst="rect">
          <a:avLst/>
        </a:prstGeom>
      </xdr:spPr>
    </xdr:pic>
    <xdr:clientData/>
  </xdr:twoCellAnchor>
  <xdr:twoCellAnchor editAs="oneCell">
    <xdr:from>
      <xdr:col>9</xdr:col>
      <xdr:colOff>21954</xdr:colOff>
      <xdr:row>85</xdr:row>
      <xdr:rowOff>22860</xdr:rowOff>
    </xdr:from>
    <xdr:to>
      <xdr:col>17</xdr:col>
      <xdr:colOff>541020</xdr:colOff>
      <xdr:row>126</xdr:row>
      <xdr:rowOff>138235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8354" y="15567660"/>
          <a:ext cx="5395866" cy="7613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10742</xdr:rowOff>
    </xdr:from>
    <xdr:to>
      <xdr:col>9</xdr:col>
      <xdr:colOff>45720</xdr:colOff>
      <xdr:row>169</xdr:row>
      <xdr:rowOff>112395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236502"/>
          <a:ext cx="5532120" cy="7782613"/>
        </a:xfrm>
        <a:prstGeom prst="rect">
          <a:avLst/>
        </a:prstGeom>
      </xdr:spPr>
    </xdr:pic>
    <xdr:clientData/>
  </xdr:twoCellAnchor>
  <xdr:twoCellAnchor editAs="oneCell">
    <xdr:from>
      <xdr:col>9</xdr:col>
      <xdr:colOff>55196</xdr:colOff>
      <xdr:row>127</xdr:row>
      <xdr:rowOff>22860</xdr:rowOff>
    </xdr:from>
    <xdr:to>
      <xdr:col>18</xdr:col>
      <xdr:colOff>68580</xdr:colOff>
      <xdr:row>169</xdr:row>
      <xdr:rowOff>90850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1596" y="23248620"/>
          <a:ext cx="5499784" cy="7748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15240</xdr:rowOff>
    </xdr:from>
    <xdr:to>
      <xdr:col>9</xdr:col>
      <xdr:colOff>7620</xdr:colOff>
      <xdr:row>212</xdr:row>
      <xdr:rowOff>159346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04840"/>
          <a:ext cx="5494020" cy="7825066"/>
        </a:xfrm>
        <a:prstGeom prst="rect">
          <a:avLst/>
        </a:prstGeom>
      </xdr:spPr>
    </xdr:pic>
    <xdr:clientData/>
  </xdr:twoCellAnchor>
  <xdr:twoCellAnchor editAs="oneCell">
    <xdr:from>
      <xdr:col>9</xdr:col>
      <xdr:colOff>44342</xdr:colOff>
      <xdr:row>170</xdr:row>
      <xdr:rowOff>7620</xdr:rowOff>
    </xdr:from>
    <xdr:to>
      <xdr:col>18</xdr:col>
      <xdr:colOff>129540</xdr:colOff>
      <xdr:row>212</xdr:row>
      <xdr:rowOff>105404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0742" y="31097220"/>
          <a:ext cx="5571598" cy="7778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213</xdr:row>
      <xdr:rowOff>38100</xdr:rowOff>
    </xdr:from>
    <xdr:to>
      <xdr:col>8</xdr:col>
      <xdr:colOff>588557</xdr:colOff>
      <xdr:row>255</xdr:row>
      <xdr:rowOff>118110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991540"/>
          <a:ext cx="5465357" cy="7760970"/>
        </a:xfrm>
        <a:prstGeom prst="rect">
          <a:avLst/>
        </a:prstGeom>
      </xdr:spPr>
    </xdr:pic>
    <xdr:clientData/>
  </xdr:twoCellAnchor>
  <xdr:twoCellAnchor editAs="oneCell">
    <xdr:from>
      <xdr:col>9</xdr:col>
      <xdr:colOff>33696</xdr:colOff>
      <xdr:row>213</xdr:row>
      <xdr:rowOff>15240</xdr:rowOff>
    </xdr:from>
    <xdr:to>
      <xdr:col>18</xdr:col>
      <xdr:colOff>45720</xdr:colOff>
      <xdr:row>255</xdr:row>
      <xdr:rowOff>146966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0096" y="38968680"/>
          <a:ext cx="5498424" cy="78126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136539</xdr:rowOff>
    </xdr:from>
    <xdr:to>
      <xdr:col>8</xdr:col>
      <xdr:colOff>594360</xdr:colOff>
      <xdr:row>298</xdr:row>
      <xdr:rowOff>41910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770939"/>
          <a:ext cx="5471160" cy="776921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256</xdr:row>
      <xdr:rowOff>35468</xdr:rowOff>
    </xdr:from>
    <xdr:to>
      <xdr:col>18</xdr:col>
      <xdr:colOff>7620</xdr:colOff>
      <xdr:row>298</xdr:row>
      <xdr:rowOff>39595</xdr:rowOff>
    </xdr:to>
    <xdr:pic>
      <xdr:nvPicPr>
        <xdr:cNvPr id="15" name="Resim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46852748"/>
          <a:ext cx="5494020" cy="76850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298</xdr:row>
      <xdr:rowOff>76201</xdr:rowOff>
    </xdr:from>
    <xdr:to>
      <xdr:col>8</xdr:col>
      <xdr:colOff>502920</xdr:colOff>
      <xdr:row>340</xdr:row>
      <xdr:rowOff>37987</xdr:rowOff>
    </xdr:to>
    <xdr:pic>
      <xdr:nvPicPr>
        <xdr:cNvPr id="16" name="Resim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574441"/>
          <a:ext cx="5379720" cy="7642746"/>
        </a:xfrm>
        <a:prstGeom prst="rect">
          <a:avLst/>
        </a:prstGeom>
      </xdr:spPr>
    </xdr:pic>
    <xdr:clientData/>
  </xdr:twoCellAnchor>
  <xdr:twoCellAnchor editAs="oneCell">
    <xdr:from>
      <xdr:col>8</xdr:col>
      <xdr:colOff>518160</xdr:colOff>
      <xdr:row>298</xdr:row>
      <xdr:rowOff>7621</xdr:rowOff>
    </xdr:from>
    <xdr:to>
      <xdr:col>17</xdr:col>
      <xdr:colOff>502919</xdr:colOff>
      <xdr:row>340</xdr:row>
      <xdr:rowOff>53045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4960" y="54505861"/>
          <a:ext cx="5471159" cy="77263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340</xdr:row>
      <xdr:rowOff>99060</xdr:rowOff>
    </xdr:from>
    <xdr:to>
      <xdr:col>8</xdr:col>
      <xdr:colOff>506585</xdr:colOff>
      <xdr:row>382</xdr:row>
      <xdr:rowOff>64770</xdr:rowOff>
    </xdr:to>
    <xdr:pic>
      <xdr:nvPicPr>
        <xdr:cNvPr id="18" name="Resim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278260"/>
          <a:ext cx="5383385" cy="7646670"/>
        </a:xfrm>
        <a:prstGeom prst="rect">
          <a:avLst/>
        </a:prstGeom>
      </xdr:spPr>
    </xdr:pic>
    <xdr:clientData/>
  </xdr:twoCellAnchor>
  <xdr:twoCellAnchor editAs="oneCell">
    <xdr:from>
      <xdr:col>8</xdr:col>
      <xdr:colOff>533400</xdr:colOff>
      <xdr:row>340</xdr:row>
      <xdr:rowOff>38100</xdr:rowOff>
    </xdr:from>
    <xdr:to>
      <xdr:col>17</xdr:col>
      <xdr:colOff>545754</xdr:colOff>
      <xdr:row>382</xdr:row>
      <xdr:rowOff>48849</xdr:rowOff>
    </xdr:to>
    <xdr:pic>
      <xdr:nvPicPr>
        <xdr:cNvPr id="19" name="Resim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200" y="62217300"/>
          <a:ext cx="5498754" cy="76917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382</xdr:row>
      <xdr:rowOff>121920</xdr:rowOff>
    </xdr:from>
    <xdr:to>
      <xdr:col>8</xdr:col>
      <xdr:colOff>577477</xdr:colOff>
      <xdr:row>424</xdr:row>
      <xdr:rowOff>152399</xdr:rowOff>
    </xdr:to>
    <xdr:pic>
      <xdr:nvPicPr>
        <xdr:cNvPr id="20" name="Resim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982080"/>
          <a:ext cx="5454277" cy="7711439"/>
        </a:xfrm>
        <a:prstGeom prst="rect">
          <a:avLst/>
        </a:prstGeom>
      </xdr:spPr>
    </xdr:pic>
    <xdr:clientData/>
  </xdr:twoCellAnchor>
  <xdr:twoCellAnchor editAs="oneCell">
    <xdr:from>
      <xdr:col>8</xdr:col>
      <xdr:colOff>606472</xdr:colOff>
      <xdr:row>382</xdr:row>
      <xdr:rowOff>68580</xdr:rowOff>
    </xdr:from>
    <xdr:to>
      <xdr:col>17</xdr:col>
      <xdr:colOff>601980</xdr:colOff>
      <xdr:row>424</xdr:row>
      <xdr:rowOff>161146</xdr:rowOff>
    </xdr:to>
    <xdr:pic>
      <xdr:nvPicPr>
        <xdr:cNvPr id="21" name="Resim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3272" y="69928740"/>
          <a:ext cx="5481908" cy="77735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425</xdr:row>
      <xdr:rowOff>22860</xdr:rowOff>
    </xdr:from>
    <xdr:to>
      <xdr:col>8</xdr:col>
      <xdr:colOff>585163</xdr:colOff>
      <xdr:row>467</xdr:row>
      <xdr:rowOff>68580</xdr:rowOff>
    </xdr:to>
    <xdr:pic>
      <xdr:nvPicPr>
        <xdr:cNvPr id="22" name="Resim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46860"/>
          <a:ext cx="5461963" cy="7726680"/>
        </a:xfrm>
        <a:prstGeom prst="rect">
          <a:avLst/>
        </a:prstGeom>
      </xdr:spPr>
    </xdr:pic>
    <xdr:clientData/>
  </xdr:twoCellAnchor>
  <xdr:twoCellAnchor editAs="oneCell">
    <xdr:from>
      <xdr:col>9</xdr:col>
      <xdr:colOff>55655</xdr:colOff>
      <xdr:row>425</xdr:row>
      <xdr:rowOff>7619</xdr:rowOff>
    </xdr:from>
    <xdr:to>
      <xdr:col>18</xdr:col>
      <xdr:colOff>41131</xdr:colOff>
      <xdr:row>467</xdr:row>
      <xdr:rowOff>114300</xdr:rowOff>
    </xdr:to>
    <xdr:pic>
      <xdr:nvPicPr>
        <xdr:cNvPr id="23" name="Resim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2055" y="77731619"/>
          <a:ext cx="5471876" cy="77876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467</xdr:row>
      <xdr:rowOff>114300</xdr:rowOff>
    </xdr:from>
    <xdr:to>
      <xdr:col>8</xdr:col>
      <xdr:colOff>589541</xdr:colOff>
      <xdr:row>509</xdr:row>
      <xdr:rowOff>152400</xdr:rowOff>
    </xdr:to>
    <xdr:pic>
      <xdr:nvPicPr>
        <xdr:cNvPr id="24" name="Resim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5519260"/>
          <a:ext cx="5466341" cy="7719060"/>
        </a:xfrm>
        <a:prstGeom prst="rect">
          <a:avLst/>
        </a:prstGeom>
      </xdr:spPr>
    </xdr:pic>
    <xdr:clientData/>
  </xdr:twoCellAnchor>
  <xdr:twoCellAnchor editAs="oneCell">
    <xdr:from>
      <xdr:col>9</xdr:col>
      <xdr:colOff>3932</xdr:colOff>
      <xdr:row>468</xdr:row>
      <xdr:rowOff>7620</xdr:rowOff>
    </xdr:from>
    <xdr:to>
      <xdr:col>17</xdr:col>
      <xdr:colOff>533400</xdr:colOff>
      <xdr:row>509</xdr:row>
      <xdr:rowOff>145262</xdr:rowOff>
    </xdr:to>
    <xdr:pic>
      <xdr:nvPicPr>
        <xdr:cNvPr id="25" name="Resim 24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0332" y="85595460"/>
          <a:ext cx="5406268" cy="76357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</xdr:row>
      <xdr:rowOff>7620</xdr:rowOff>
    </xdr:from>
    <xdr:to>
      <xdr:col>4</xdr:col>
      <xdr:colOff>274320</xdr:colOff>
      <xdr:row>49</xdr:row>
      <xdr:rowOff>47094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1520"/>
          <a:ext cx="7002780" cy="4611474"/>
        </a:xfrm>
        <a:prstGeom prst="rect">
          <a:avLst/>
        </a:prstGeom>
      </xdr:spPr>
    </xdr:pic>
    <xdr:clientData/>
  </xdr:twoCellAnchor>
  <xdr:twoCellAnchor editAs="oneCell">
    <xdr:from>
      <xdr:col>4</xdr:col>
      <xdr:colOff>274986</xdr:colOff>
      <xdr:row>24</xdr:row>
      <xdr:rowOff>7620</xdr:rowOff>
    </xdr:from>
    <xdr:to>
      <xdr:col>6</xdr:col>
      <xdr:colOff>3680460</xdr:colOff>
      <xdr:row>49</xdr:row>
      <xdr:rowOff>39609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3446" y="4541520"/>
          <a:ext cx="6560154" cy="460398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49</xdr:row>
      <xdr:rowOff>45720</xdr:rowOff>
    </xdr:from>
    <xdr:to>
      <xdr:col>3</xdr:col>
      <xdr:colOff>1325881</xdr:colOff>
      <xdr:row>76</xdr:row>
      <xdr:rowOff>69577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9151620"/>
          <a:ext cx="6377940" cy="4961617"/>
        </a:xfrm>
        <a:prstGeom prst="rect">
          <a:avLst/>
        </a:prstGeom>
      </xdr:spPr>
    </xdr:pic>
    <xdr:clientData/>
  </xdr:twoCellAnchor>
  <xdr:twoCellAnchor editAs="oneCell">
    <xdr:from>
      <xdr:col>3</xdr:col>
      <xdr:colOff>1325880</xdr:colOff>
      <xdr:row>49</xdr:row>
      <xdr:rowOff>43428</xdr:rowOff>
    </xdr:from>
    <xdr:to>
      <xdr:col>6</xdr:col>
      <xdr:colOff>3660464</xdr:colOff>
      <xdr:row>76</xdr:row>
      <xdr:rowOff>76200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77940" y="9149328"/>
          <a:ext cx="7165664" cy="49705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76200</xdr:rowOff>
    </xdr:from>
    <xdr:to>
      <xdr:col>3</xdr:col>
      <xdr:colOff>1624582</xdr:colOff>
      <xdr:row>103</xdr:row>
      <xdr:rowOff>30480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119860"/>
          <a:ext cx="6695692" cy="4892040"/>
        </a:xfrm>
        <a:prstGeom prst="rect">
          <a:avLst/>
        </a:prstGeom>
      </xdr:spPr>
    </xdr:pic>
    <xdr:clientData/>
  </xdr:twoCellAnchor>
  <xdr:twoCellAnchor editAs="oneCell">
    <xdr:from>
      <xdr:col>3</xdr:col>
      <xdr:colOff>1626786</xdr:colOff>
      <xdr:row>76</xdr:row>
      <xdr:rowOff>68580</xdr:rowOff>
    </xdr:from>
    <xdr:to>
      <xdr:col>6</xdr:col>
      <xdr:colOff>3710940</xdr:colOff>
      <xdr:row>103</xdr:row>
      <xdr:rowOff>14258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78846" y="14112240"/>
          <a:ext cx="6915234" cy="48834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38100</xdr:rowOff>
    </xdr:from>
    <xdr:to>
      <xdr:col>5</xdr:col>
      <xdr:colOff>3810</xdr:colOff>
      <xdr:row>136</xdr:row>
      <xdr:rowOff>38100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19520"/>
          <a:ext cx="8046720" cy="6035040"/>
        </a:xfrm>
        <a:prstGeom prst="rect">
          <a:avLst/>
        </a:prstGeom>
      </xdr:spPr>
    </xdr:pic>
    <xdr:clientData/>
  </xdr:twoCellAnchor>
  <xdr:twoCellAnchor editAs="oneCell">
    <xdr:from>
      <xdr:col>4</xdr:col>
      <xdr:colOff>1326308</xdr:colOff>
      <xdr:row>103</xdr:row>
      <xdr:rowOff>22859</xdr:rowOff>
    </xdr:from>
    <xdr:to>
      <xdr:col>6</xdr:col>
      <xdr:colOff>3261360</xdr:colOff>
      <xdr:row>136</xdr:row>
      <xdr:rowOff>4532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54768" y="19004279"/>
          <a:ext cx="5089732" cy="601671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BRK%20LAB\Desktop\2020-SONU&#199;LAR\Gamze%20hoca-mda-nefa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EFA"/>
      <sheetName val="MDA"/>
    </sheetNames>
    <sheetDataSet>
      <sheetData sheetId="0"/>
      <sheetData sheetId="1">
        <row r="4">
          <cell r="C4">
            <v>2.4810000000000003</v>
          </cell>
          <cell r="D4">
            <v>100</v>
          </cell>
        </row>
        <row r="5">
          <cell r="C5">
            <v>1.673</v>
          </cell>
          <cell r="D5">
            <v>50</v>
          </cell>
        </row>
        <row r="6">
          <cell r="C6">
            <v>0.99399999999999999</v>
          </cell>
          <cell r="D6">
            <v>25</v>
          </cell>
        </row>
        <row r="7">
          <cell r="C7">
            <v>0.51300000000000001</v>
          </cell>
          <cell r="D7">
            <v>12.5</v>
          </cell>
        </row>
        <row r="8">
          <cell r="C8">
            <v>0.28800000000000003</v>
          </cell>
          <cell r="D8">
            <v>6.25</v>
          </cell>
        </row>
        <row r="9">
          <cell r="C9">
            <v>0.122</v>
          </cell>
          <cell r="D9">
            <v>3.125</v>
          </cell>
        </row>
        <row r="10">
          <cell r="C10">
            <v>0</v>
          </cell>
          <cell r="D10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97"/>
  <sheetViews>
    <sheetView workbookViewId="0">
      <selection activeCell="H12" sqref="H12"/>
    </sheetView>
  </sheetViews>
  <sheetFormatPr defaultRowHeight="15" x14ac:dyDescent="0.25"/>
  <cols>
    <col min="1" max="1" width="23.85546875" customWidth="1"/>
    <col min="2" max="2" width="17.7109375" style="1" customWidth="1"/>
    <col min="3" max="3" width="17.42578125" style="1" customWidth="1"/>
    <col min="4" max="4" width="19.7109375" style="1" customWidth="1"/>
    <col min="5" max="5" width="16.5703125" style="1" customWidth="1"/>
    <col min="6" max="6" width="17.7109375" style="1" customWidth="1"/>
    <col min="7" max="7" width="15" style="1" customWidth="1"/>
    <col min="8" max="8" width="14.42578125" style="1" customWidth="1"/>
    <col min="9" max="9" width="14.5703125" style="1" customWidth="1"/>
    <col min="10" max="10" width="16.28515625" style="1" customWidth="1"/>
    <col min="11" max="11" width="15.7109375" style="1" customWidth="1"/>
    <col min="12" max="12" width="17" customWidth="1"/>
  </cols>
  <sheetData>
    <row r="1" spans="1:11" x14ac:dyDescent="0.25">
      <c r="A1" s="2" t="s">
        <v>0</v>
      </c>
      <c r="B1" s="2" t="s">
        <v>51</v>
      </c>
      <c r="C1" s="2" t="s">
        <v>52</v>
      </c>
      <c r="D1" s="2" t="s">
        <v>252</v>
      </c>
      <c r="E1"/>
      <c r="F1"/>
      <c r="G1"/>
      <c r="H1"/>
      <c r="I1"/>
      <c r="K1"/>
    </row>
    <row r="2" spans="1:11" x14ac:dyDescent="0.25">
      <c r="A2" s="3" t="s">
        <v>110</v>
      </c>
      <c r="B2" s="4">
        <v>245.8</v>
      </c>
      <c r="C2" s="4">
        <v>480</v>
      </c>
      <c r="D2" s="11">
        <v>56.484789347999985</v>
      </c>
      <c r="E2"/>
      <c r="F2"/>
      <c r="I2"/>
      <c r="K2"/>
    </row>
    <row r="3" spans="1:11" x14ac:dyDescent="0.25">
      <c r="A3" s="3" t="s">
        <v>111</v>
      </c>
      <c r="B3" s="4">
        <v>259.8</v>
      </c>
      <c r="C3" s="4">
        <v>461</v>
      </c>
      <c r="D3" s="11">
        <v>42.719074800000001</v>
      </c>
      <c r="E3"/>
      <c r="F3"/>
      <c r="I3"/>
      <c r="K3"/>
    </row>
    <row r="4" spans="1:11" x14ac:dyDescent="0.25">
      <c r="A4" s="3" t="s">
        <v>112</v>
      </c>
      <c r="B4" s="4">
        <v>265.7</v>
      </c>
      <c r="C4" s="4">
        <v>472</v>
      </c>
      <c r="D4" s="4">
        <v>66.3</v>
      </c>
      <c r="E4"/>
      <c r="F4"/>
      <c r="I4"/>
      <c r="K4"/>
    </row>
    <row r="5" spans="1:11" x14ac:dyDescent="0.25">
      <c r="A5" s="3" t="s">
        <v>113</v>
      </c>
      <c r="B5" s="4">
        <v>256.2</v>
      </c>
      <c r="C5" s="4">
        <v>535</v>
      </c>
      <c r="D5" s="11">
        <v>63.743823493000008</v>
      </c>
      <c r="E5"/>
      <c r="F5"/>
      <c r="I5"/>
      <c r="K5"/>
    </row>
    <row r="6" spans="1:11" x14ac:dyDescent="0.25">
      <c r="A6" s="3" t="s">
        <v>114</v>
      </c>
      <c r="B6" s="4">
        <v>258.3</v>
      </c>
      <c r="C6" s="4">
        <v>478</v>
      </c>
      <c r="D6" s="11">
        <v>47.708524716999996</v>
      </c>
      <c r="E6"/>
      <c r="F6"/>
      <c r="I6"/>
      <c r="K6"/>
    </row>
    <row r="7" spans="1:11" x14ac:dyDescent="0.25">
      <c r="A7" s="3" t="s">
        <v>115</v>
      </c>
      <c r="B7" s="4">
        <v>260</v>
      </c>
      <c r="C7" s="4">
        <v>476</v>
      </c>
      <c r="D7" s="11">
        <v>35.434574237000007</v>
      </c>
      <c r="E7"/>
      <c r="F7"/>
      <c r="I7"/>
      <c r="K7"/>
    </row>
    <row r="8" spans="1:11" x14ac:dyDescent="0.25">
      <c r="A8" s="3" t="s">
        <v>116</v>
      </c>
      <c r="B8" s="4">
        <v>253.6</v>
      </c>
      <c r="C8" s="4">
        <v>475</v>
      </c>
      <c r="D8" s="4">
        <v>79</v>
      </c>
      <c r="E8"/>
      <c r="F8"/>
      <c r="I8"/>
      <c r="K8"/>
    </row>
    <row r="9" spans="1:11" x14ac:dyDescent="0.25">
      <c r="A9" s="3" t="s">
        <v>117</v>
      </c>
      <c r="B9" s="4">
        <v>260.2</v>
      </c>
      <c r="C9" s="4">
        <v>484</v>
      </c>
      <c r="D9" s="4">
        <v>107.3</v>
      </c>
      <c r="E9"/>
      <c r="F9"/>
      <c r="I9"/>
      <c r="K9"/>
    </row>
    <row r="10" spans="1:11" x14ac:dyDescent="0.25">
      <c r="A10" s="3" t="s">
        <v>118</v>
      </c>
      <c r="B10" s="4">
        <v>254.2</v>
      </c>
      <c r="C10" s="4">
        <v>477</v>
      </c>
      <c r="D10" s="11">
        <v>105.55364253299997</v>
      </c>
      <c r="E10"/>
      <c r="F10"/>
      <c r="I10"/>
      <c r="K10"/>
    </row>
    <row r="11" spans="1:11" x14ac:dyDescent="0.25">
      <c r="A11" s="3" t="s">
        <v>119</v>
      </c>
      <c r="B11" s="4">
        <v>268.60000000000002</v>
      </c>
      <c r="C11" s="4">
        <v>485</v>
      </c>
      <c r="D11" s="11">
        <v>82.041587888000009</v>
      </c>
      <c r="E11"/>
      <c r="F11"/>
      <c r="I11"/>
      <c r="K11"/>
    </row>
    <row r="12" spans="1:11" x14ac:dyDescent="0.25">
      <c r="A12" s="3" t="s">
        <v>120</v>
      </c>
      <c r="B12" s="4">
        <v>263.10000000000002</v>
      </c>
      <c r="C12" s="4">
        <v>490</v>
      </c>
      <c r="D12" s="11">
        <v>58.685562173000008</v>
      </c>
      <c r="E12"/>
      <c r="F12"/>
      <c r="I12"/>
      <c r="K12"/>
    </row>
    <row r="13" spans="1:11" x14ac:dyDescent="0.25">
      <c r="A13" s="3" t="s">
        <v>121</v>
      </c>
      <c r="B13" s="4">
        <v>273.3</v>
      </c>
      <c r="C13" s="4">
        <v>461</v>
      </c>
      <c r="D13" s="11">
        <v>215.51011123199999</v>
      </c>
      <c r="E13"/>
      <c r="F13"/>
      <c r="I13"/>
      <c r="K13"/>
    </row>
    <row r="14" spans="1:11" x14ac:dyDescent="0.25">
      <c r="A14" s="3" t="s">
        <v>122</v>
      </c>
      <c r="B14" s="4">
        <v>259.3</v>
      </c>
      <c r="C14" s="4">
        <v>483</v>
      </c>
      <c r="D14" s="4">
        <v>128.80000000000001</v>
      </c>
      <c r="E14"/>
      <c r="F14"/>
      <c r="I14"/>
      <c r="K14"/>
    </row>
    <row r="15" spans="1:11" x14ac:dyDescent="0.25">
      <c r="A15" s="3" t="s">
        <v>123</v>
      </c>
      <c r="B15" s="4">
        <v>258.5</v>
      </c>
      <c r="C15" s="4">
        <v>484</v>
      </c>
      <c r="D15" s="4">
        <v>49.1</v>
      </c>
      <c r="E15"/>
      <c r="F15"/>
      <c r="I15"/>
      <c r="K15"/>
    </row>
    <row r="16" spans="1:11" x14ac:dyDescent="0.25">
      <c r="A16" s="3" t="s">
        <v>124</v>
      </c>
      <c r="B16" s="4">
        <v>260.7</v>
      </c>
      <c r="C16" s="4">
        <v>468</v>
      </c>
      <c r="D16" s="4">
        <v>79</v>
      </c>
      <c r="E16"/>
      <c r="F16"/>
      <c r="I16"/>
      <c r="K16"/>
    </row>
    <row r="17" spans="1:11" x14ac:dyDescent="0.25">
      <c r="A17" s="3" t="s">
        <v>125</v>
      </c>
      <c r="B17" s="4">
        <v>263.39999999999998</v>
      </c>
      <c r="C17" s="4">
        <v>515</v>
      </c>
      <c r="D17" s="4">
        <v>65.400000000000006</v>
      </c>
      <c r="E17"/>
      <c r="F17"/>
      <c r="I17"/>
      <c r="K17"/>
    </row>
    <row r="18" spans="1:11" x14ac:dyDescent="0.25">
      <c r="A18" s="3" t="s">
        <v>126</v>
      </c>
      <c r="B18" s="4">
        <v>263.5</v>
      </c>
      <c r="C18" s="4">
        <v>481</v>
      </c>
      <c r="D18" s="11">
        <v>50.844618092999994</v>
      </c>
      <c r="E18"/>
      <c r="F18"/>
      <c r="I18"/>
      <c r="K18"/>
    </row>
    <row r="19" spans="1:11" x14ac:dyDescent="0.25">
      <c r="A19" s="3" t="s">
        <v>127</v>
      </c>
      <c r="B19" s="4">
        <v>263.39999999999998</v>
      </c>
      <c r="C19" s="4">
        <v>466</v>
      </c>
      <c r="D19" s="11">
        <v>62.125744477000012</v>
      </c>
      <c r="E19"/>
      <c r="F19"/>
      <c r="I19"/>
      <c r="K19"/>
    </row>
    <row r="20" spans="1:11" x14ac:dyDescent="0.25">
      <c r="A20" s="3" t="s">
        <v>128</v>
      </c>
      <c r="B20" s="4">
        <v>249.1</v>
      </c>
      <c r="C20" s="4">
        <v>486</v>
      </c>
      <c r="D20" s="11">
        <v>51.45801318800001</v>
      </c>
      <c r="E20"/>
      <c r="F20"/>
      <c r="I20"/>
      <c r="K20"/>
    </row>
    <row r="21" spans="1:11" x14ac:dyDescent="0.25">
      <c r="A21" s="3" t="s">
        <v>129</v>
      </c>
      <c r="B21" s="4">
        <v>283.2</v>
      </c>
      <c r="C21" s="4">
        <v>476</v>
      </c>
      <c r="D21" s="11">
        <v>58.424654133000004</v>
      </c>
      <c r="E21"/>
      <c r="F21"/>
      <c r="I21"/>
      <c r="K21"/>
    </row>
    <row r="22" spans="1:11" x14ac:dyDescent="0.25">
      <c r="A22" s="3" t="s">
        <v>130</v>
      </c>
      <c r="B22" s="4">
        <v>266.7</v>
      </c>
      <c r="C22" s="4">
        <v>474</v>
      </c>
      <c r="D22" s="11">
        <v>69.134755311999996</v>
      </c>
      <c r="E22"/>
      <c r="F22"/>
      <c r="I22"/>
      <c r="K22"/>
    </row>
    <row r="23" spans="1:11" x14ac:dyDescent="0.25">
      <c r="A23" s="3" t="s">
        <v>131</v>
      </c>
      <c r="B23" s="4">
        <v>252.1</v>
      </c>
      <c r="C23" s="4">
        <v>476</v>
      </c>
      <c r="D23" s="11">
        <v>192.39696038799997</v>
      </c>
      <c r="E23"/>
      <c r="F23"/>
      <c r="I23"/>
      <c r="K23"/>
    </row>
    <row r="24" spans="1:11" x14ac:dyDescent="0.25">
      <c r="A24" s="3" t="s">
        <v>132</v>
      </c>
      <c r="B24" s="4">
        <v>270</v>
      </c>
      <c r="C24" s="4">
        <v>491</v>
      </c>
      <c r="D24" s="11">
        <v>67.872751813000008</v>
      </c>
      <c r="E24"/>
      <c r="F24"/>
      <c r="I24"/>
      <c r="K24"/>
    </row>
    <row r="25" spans="1:11" x14ac:dyDescent="0.25">
      <c r="A25" s="3" t="s">
        <v>133</v>
      </c>
      <c r="B25" s="4">
        <v>238.3</v>
      </c>
      <c r="C25" s="4">
        <v>496</v>
      </c>
      <c r="D25" s="11">
        <v>57.386338213000002</v>
      </c>
      <c r="E25"/>
      <c r="F25"/>
      <c r="I25"/>
      <c r="K25"/>
    </row>
    <row r="26" spans="1:11" x14ac:dyDescent="0.25">
      <c r="A26" s="3" t="s">
        <v>134</v>
      </c>
      <c r="B26" s="4">
        <v>239</v>
      </c>
      <c r="C26" s="4">
        <v>509</v>
      </c>
      <c r="D26" s="11">
        <v>124.699316557</v>
      </c>
      <c r="E26"/>
      <c r="F26"/>
      <c r="I26"/>
      <c r="K26"/>
    </row>
    <row r="27" spans="1:11" x14ac:dyDescent="0.25">
      <c r="A27" s="3" t="s">
        <v>135</v>
      </c>
      <c r="B27" s="4">
        <v>244.4</v>
      </c>
      <c r="C27" s="4">
        <v>519</v>
      </c>
      <c r="D27" s="11">
        <v>68.152266693000016</v>
      </c>
      <c r="E27"/>
      <c r="F27"/>
      <c r="H27"/>
      <c r="I27"/>
      <c r="K27"/>
    </row>
    <row r="28" spans="1:11" x14ac:dyDescent="0.25">
      <c r="A28" s="3" t="s">
        <v>136</v>
      </c>
      <c r="B28" s="4">
        <v>250</v>
      </c>
      <c r="C28" s="4">
        <v>454</v>
      </c>
      <c r="D28" s="11">
        <v>67.454476287999995</v>
      </c>
      <c r="E28"/>
      <c r="F28"/>
      <c r="H28"/>
      <c r="I28"/>
      <c r="K28"/>
    </row>
    <row r="29" spans="1:11" x14ac:dyDescent="0.25">
      <c r="A29" s="3" t="s">
        <v>137</v>
      </c>
      <c r="B29" s="4">
        <v>245.7</v>
      </c>
      <c r="C29" s="4">
        <v>385</v>
      </c>
      <c r="D29" s="11">
        <v>51.089577413000001</v>
      </c>
      <c r="E29"/>
      <c r="F29"/>
      <c r="H29"/>
      <c r="I29"/>
      <c r="K29"/>
    </row>
    <row r="30" spans="1:11" x14ac:dyDescent="0.25">
      <c r="A30" s="3" t="s">
        <v>138</v>
      </c>
      <c r="B30" s="4">
        <v>246.9</v>
      </c>
      <c r="C30" s="4">
        <v>247</v>
      </c>
      <c r="D30" s="11">
        <v>160.44166992500001</v>
      </c>
      <c r="E30"/>
      <c r="F30"/>
      <c r="H30"/>
      <c r="I30"/>
      <c r="K30"/>
    </row>
    <row r="31" spans="1:11" x14ac:dyDescent="0.25">
      <c r="A31" s="3" t="s">
        <v>139</v>
      </c>
      <c r="B31" s="4">
        <v>238.8</v>
      </c>
      <c r="C31" s="4">
        <v>442</v>
      </c>
      <c r="D31" s="11">
        <v>52.943717828000011</v>
      </c>
      <c r="E31"/>
      <c r="F31"/>
      <c r="H31"/>
      <c r="I31"/>
      <c r="K31"/>
    </row>
    <row r="32" spans="1:11" x14ac:dyDescent="0.25">
      <c r="A32" s="3" t="s">
        <v>140</v>
      </c>
      <c r="B32" s="4">
        <v>266.5</v>
      </c>
      <c r="C32" s="4">
        <v>323</v>
      </c>
      <c r="D32" s="11">
        <v>116.10014049299998</v>
      </c>
      <c r="E32"/>
      <c r="F32"/>
      <c r="H32"/>
      <c r="I32"/>
      <c r="K32"/>
    </row>
    <row r="33" spans="1:11" x14ac:dyDescent="0.25">
      <c r="A33" s="3" t="s">
        <v>141</v>
      </c>
      <c r="B33" s="4">
        <v>243.1</v>
      </c>
      <c r="C33" s="4">
        <v>426</v>
      </c>
      <c r="D33" s="11">
        <v>67.315316925000005</v>
      </c>
      <c r="E33"/>
      <c r="F33"/>
      <c r="H33"/>
      <c r="I33"/>
      <c r="K33"/>
    </row>
    <row r="34" spans="1:11" x14ac:dyDescent="0.25">
      <c r="A34" s="3" t="s">
        <v>142</v>
      </c>
      <c r="B34" s="4">
        <v>241.3</v>
      </c>
      <c r="C34" s="4">
        <v>446</v>
      </c>
      <c r="D34" s="11">
        <v>75.606253596999991</v>
      </c>
      <c r="F34"/>
      <c r="H34"/>
      <c r="I34"/>
      <c r="K34"/>
    </row>
    <row r="35" spans="1:11" x14ac:dyDescent="0.25">
      <c r="A35" s="3" t="s">
        <v>143</v>
      </c>
      <c r="B35" s="4">
        <v>203</v>
      </c>
      <c r="C35" s="4">
        <v>439</v>
      </c>
      <c r="D35" s="11">
        <v>79.017840767999999</v>
      </c>
      <c r="E35"/>
      <c r="F35"/>
      <c r="H35"/>
      <c r="I35"/>
      <c r="K35"/>
    </row>
    <row r="36" spans="1:11" x14ac:dyDescent="0.25">
      <c r="A36" s="3" t="s">
        <v>144</v>
      </c>
      <c r="B36" s="4">
        <v>233.8</v>
      </c>
      <c r="C36" s="4">
        <v>464</v>
      </c>
      <c r="D36" s="11">
        <v>48.424264212999994</v>
      </c>
      <c r="E36"/>
      <c r="F36"/>
      <c r="H36"/>
      <c r="I36"/>
      <c r="K36"/>
    </row>
    <row r="37" spans="1:11" x14ac:dyDescent="0.25">
      <c r="A37" s="3" t="s">
        <v>145</v>
      </c>
      <c r="B37" s="4">
        <v>232.8</v>
      </c>
      <c r="C37" s="4">
        <v>502</v>
      </c>
      <c r="D37" s="11">
        <v>92.719982847999987</v>
      </c>
      <c r="E37"/>
      <c r="F37"/>
      <c r="H37"/>
      <c r="I37"/>
      <c r="K37"/>
    </row>
    <row r="38" spans="1:11" x14ac:dyDescent="0.25">
      <c r="A38" s="3" t="s">
        <v>146</v>
      </c>
      <c r="B38" s="4">
        <v>239.5</v>
      </c>
      <c r="C38" s="4">
        <v>526</v>
      </c>
      <c r="D38" s="11">
        <v>78.121083300000009</v>
      </c>
      <c r="E38"/>
      <c r="H38"/>
      <c r="I38"/>
      <c r="K38"/>
    </row>
    <row r="39" spans="1:11" x14ac:dyDescent="0.25">
      <c r="A39" s="3" t="s">
        <v>147</v>
      </c>
      <c r="B39" s="4">
        <v>246.1</v>
      </c>
      <c r="C39" s="4">
        <v>451</v>
      </c>
      <c r="D39" s="11">
        <v>69.840520077000022</v>
      </c>
      <c r="E39"/>
      <c r="H39"/>
      <c r="I39"/>
      <c r="K39"/>
    </row>
    <row r="40" spans="1:11" x14ac:dyDescent="0.25">
      <c r="A40" s="3" t="s">
        <v>148</v>
      </c>
      <c r="B40" s="4">
        <v>241.8</v>
      </c>
      <c r="C40" s="4">
        <v>368</v>
      </c>
      <c r="D40" s="11">
        <v>133.58496092499999</v>
      </c>
      <c r="E40"/>
      <c r="H40"/>
      <c r="I40"/>
      <c r="K40"/>
    </row>
    <row r="41" spans="1:11" x14ac:dyDescent="0.25">
      <c r="A41" s="3" t="s">
        <v>149</v>
      </c>
      <c r="B41" s="4">
        <v>223.7</v>
      </c>
      <c r="C41" s="4">
        <v>420</v>
      </c>
      <c r="D41" s="11">
        <v>196.918131332</v>
      </c>
      <c r="E41"/>
      <c r="H41"/>
      <c r="I41"/>
      <c r="K41"/>
    </row>
    <row r="42" spans="1:11" x14ac:dyDescent="0.25">
      <c r="A42" s="3" t="s">
        <v>150</v>
      </c>
      <c r="B42" s="4">
        <v>249.6</v>
      </c>
      <c r="C42" s="4">
        <v>414</v>
      </c>
      <c r="D42" s="11">
        <v>64.287436157000016</v>
      </c>
      <c r="E42"/>
      <c r="H42"/>
      <c r="I42"/>
      <c r="K42"/>
    </row>
    <row r="43" spans="1:11" x14ac:dyDescent="0.25">
      <c r="A43" s="3" t="s">
        <v>151</v>
      </c>
      <c r="B43" s="4">
        <v>255.6</v>
      </c>
      <c r="C43" s="4">
        <v>319</v>
      </c>
      <c r="D43" s="11">
        <v>101.13208232499997</v>
      </c>
      <c r="E43"/>
      <c r="H43"/>
      <c r="I43"/>
      <c r="K43"/>
    </row>
    <row r="44" spans="1:11" x14ac:dyDescent="0.25">
      <c r="A44" s="3" t="s">
        <v>152</v>
      </c>
      <c r="B44" s="4">
        <v>254.7</v>
      </c>
      <c r="C44" s="4">
        <v>426</v>
      </c>
      <c r="D44" s="11">
        <v>46.291399572999993</v>
      </c>
      <c r="E44"/>
      <c r="F44"/>
      <c r="H44"/>
      <c r="I44"/>
      <c r="K44"/>
    </row>
    <row r="45" spans="1:11" x14ac:dyDescent="0.25">
      <c r="A45" s="3" t="s">
        <v>153</v>
      </c>
      <c r="B45" s="4">
        <v>217.3</v>
      </c>
      <c r="C45" s="4">
        <v>453</v>
      </c>
      <c r="D45" s="11">
        <v>36.801334788000005</v>
      </c>
      <c r="E45"/>
      <c r="F45"/>
      <c r="H45"/>
      <c r="I45"/>
      <c r="K45"/>
    </row>
    <row r="46" spans="1:11" x14ac:dyDescent="0.25">
      <c r="A46" s="3" t="s">
        <v>154</v>
      </c>
      <c r="B46" s="4">
        <v>248.5</v>
      </c>
      <c r="C46" s="4">
        <v>351</v>
      </c>
      <c r="D46" s="11">
        <v>158.23773149199999</v>
      </c>
      <c r="E46"/>
      <c r="F46"/>
      <c r="H46"/>
      <c r="I46"/>
      <c r="K46"/>
    </row>
    <row r="47" spans="1:11" x14ac:dyDescent="0.25">
      <c r="A47" s="3" t="s">
        <v>155</v>
      </c>
      <c r="B47" s="4">
        <v>237.9</v>
      </c>
      <c r="C47" s="4">
        <v>451</v>
      </c>
      <c r="D47" s="11">
        <v>118.709932077</v>
      </c>
      <c r="E47"/>
      <c r="F47"/>
      <c r="H47"/>
      <c r="I47"/>
      <c r="K47"/>
    </row>
    <row r="48" spans="1:11" x14ac:dyDescent="0.25">
      <c r="A48" s="3" t="s">
        <v>156</v>
      </c>
      <c r="B48" s="4">
        <v>228.4</v>
      </c>
      <c r="C48" s="4">
        <v>417</v>
      </c>
      <c r="D48" s="11">
        <v>127.50083887699999</v>
      </c>
      <c r="E48"/>
      <c r="F48"/>
      <c r="H48"/>
      <c r="I48"/>
      <c r="K48"/>
    </row>
    <row r="49" spans="1:11" x14ac:dyDescent="0.25">
      <c r="A49" s="3" t="s">
        <v>157</v>
      </c>
      <c r="B49" s="4">
        <v>236.1</v>
      </c>
      <c r="C49" s="4">
        <v>450</v>
      </c>
      <c r="D49" s="11">
        <v>65.931033125000013</v>
      </c>
      <c r="E49"/>
      <c r="F49"/>
      <c r="H49"/>
      <c r="I49"/>
      <c r="K49"/>
    </row>
    <row r="50" spans="1:11" x14ac:dyDescent="0.25">
      <c r="A50" s="3" t="s">
        <v>158</v>
      </c>
      <c r="B50" s="4">
        <v>257.89999999999998</v>
      </c>
      <c r="C50" s="4">
        <v>269</v>
      </c>
      <c r="D50" s="11">
        <v>52.198473200000009</v>
      </c>
      <c r="E50"/>
      <c r="F50"/>
      <c r="H50"/>
      <c r="I50"/>
      <c r="K50"/>
    </row>
    <row r="51" spans="1:11" x14ac:dyDescent="0.25">
      <c r="A51" s="3" t="s">
        <v>159</v>
      </c>
      <c r="B51" s="4">
        <v>259.5</v>
      </c>
      <c r="C51" s="4">
        <v>217</v>
      </c>
      <c r="D51" s="11">
        <v>42.719074800000001</v>
      </c>
      <c r="E51"/>
      <c r="F51"/>
      <c r="H51"/>
      <c r="I51"/>
      <c r="K51"/>
    </row>
    <row r="52" spans="1:11" x14ac:dyDescent="0.25">
      <c r="A52" s="3" t="s">
        <v>160</v>
      </c>
      <c r="B52" s="4">
        <v>262.60000000000002</v>
      </c>
      <c r="C52" s="4">
        <v>226</v>
      </c>
      <c r="D52" s="11">
        <v>130.225283453</v>
      </c>
      <c r="E52"/>
      <c r="F52"/>
      <c r="H52"/>
      <c r="I52"/>
      <c r="K52"/>
    </row>
    <row r="53" spans="1:11" x14ac:dyDescent="0.25">
      <c r="A53" s="3" t="s">
        <v>161</v>
      </c>
      <c r="B53" s="4">
        <v>256.89999999999998</v>
      </c>
      <c r="C53" s="4">
        <v>218</v>
      </c>
      <c r="D53" s="11">
        <v>43.972054252999996</v>
      </c>
      <c r="E53"/>
      <c r="F53"/>
      <c r="H53"/>
      <c r="I53"/>
      <c r="K53"/>
    </row>
    <row r="54" spans="1:11" x14ac:dyDescent="0.25">
      <c r="A54" s="3" t="s">
        <v>162</v>
      </c>
      <c r="B54" s="4">
        <v>258</v>
      </c>
      <c r="C54" s="4">
        <v>284</v>
      </c>
      <c r="D54" s="11">
        <v>90.471251299999992</v>
      </c>
      <c r="E54"/>
      <c r="F54"/>
      <c r="H54"/>
      <c r="I54"/>
      <c r="K54"/>
    </row>
    <row r="55" spans="1:11" x14ac:dyDescent="0.25">
      <c r="A55" s="3" t="s">
        <v>163</v>
      </c>
      <c r="B55" s="4">
        <v>261.60000000000002</v>
      </c>
      <c r="C55" s="4">
        <v>293</v>
      </c>
      <c r="D55" s="11">
        <v>183.562359792</v>
      </c>
      <c r="E55"/>
      <c r="F55"/>
      <c r="H55"/>
      <c r="I55"/>
      <c r="K55"/>
    </row>
    <row r="56" spans="1:11" x14ac:dyDescent="0.25">
      <c r="A56" s="3" t="s">
        <v>164</v>
      </c>
      <c r="B56" s="4">
        <v>256.10000000000002</v>
      </c>
      <c r="C56" s="4">
        <v>242</v>
      </c>
      <c r="D56" s="11">
        <v>39.821414787999998</v>
      </c>
      <c r="E56"/>
      <c r="F56"/>
      <c r="H56"/>
      <c r="K56"/>
    </row>
    <row r="57" spans="1:11" x14ac:dyDescent="0.25">
      <c r="A57" s="3" t="s">
        <v>165</v>
      </c>
      <c r="B57" s="4">
        <v>260.89999999999998</v>
      </c>
      <c r="C57" s="4">
        <v>271</v>
      </c>
      <c r="D57" s="11">
        <v>50.722337792000005</v>
      </c>
      <c r="E57"/>
      <c r="F57"/>
      <c r="H57"/>
      <c r="K57"/>
    </row>
    <row r="58" spans="1:11" x14ac:dyDescent="0.25">
      <c r="A58" s="3" t="s">
        <v>166</v>
      </c>
      <c r="B58" s="4">
        <v>261.5</v>
      </c>
      <c r="C58" s="4">
        <v>246</v>
      </c>
      <c r="D58" s="11">
        <v>129.95609956799996</v>
      </c>
      <c r="E58"/>
      <c r="F58"/>
      <c r="H58"/>
      <c r="I58"/>
      <c r="K58"/>
    </row>
    <row r="59" spans="1:11" x14ac:dyDescent="0.25">
      <c r="A59" s="3" t="s">
        <v>167</v>
      </c>
      <c r="B59" s="4">
        <v>261.3</v>
      </c>
      <c r="C59" s="4">
        <v>248</v>
      </c>
      <c r="D59" s="11">
        <v>86.207975356999995</v>
      </c>
      <c r="E59"/>
      <c r="F59"/>
      <c r="H59"/>
      <c r="I59"/>
      <c r="K59"/>
    </row>
    <row r="60" spans="1:11" x14ac:dyDescent="0.25">
      <c r="A60" s="3" t="s">
        <v>168</v>
      </c>
      <c r="B60" s="4">
        <v>271.10000000000002</v>
      </c>
      <c r="C60" s="4">
        <v>270</v>
      </c>
      <c r="D60" s="11">
        <v>115.02395992499997</v>
      </c>
      <c r="E60"/>
      <c r="F60"/>
      <c r="H60"/>
      <c r="I60"/>
      <c r="K60"/>
    </row>
    <row r="61" spans="1:11" x14ac:dyDescent="0.25">
      <c r="A61" s="3" t="s">
        <v>169</v>
      </c>
      <c r="B61" s="4">
        <v>258</v>
      </c>
      <c r="C61" s="4">
        <v>205</v>
      </c>
      <c r="D61" s="11">
        <v>97.130385733000011</v>
      </c>
      <c r="E61"/>
      <c r="H61"/>
      <c r="I61"/>
      <c r="K61"/>
    </row>
    <row r="62" spans="1:11" x14ac:dyDescent="0.25">
      <c r="A62" s="3" t="s">
        <v>170</v>
      </c>
      <c r="B62" s="4">
        <v>258.60000000000002</v>
      </c>
      <c r="C62" s="4">
        <v>258</v>
      </c>
      <c r="D62" s="11">
        <v>110.76708381299999</v>
      </c>
      <c r="E62"/>
      <c r="H62"/>
      <c r="I62"/>
      <c r="K62"/>
    </row>
    <row r="63" spans="1:11" x14ac:dyDescent="0.25">
      <c r="A63" s="3" t="s">
        <v>171</v>
      </c>
      <c r="B63" s="4">
        <v>257.60000000000002</v>
      </c>
      <c r="C63" s="4">
        <v>267</v>
      </c>
      <c r="D63" s="11">
        <v>123.21193920000002</v>
      </c>
      <c r="E63"/>
      <c r="G63"/>
      <c r="H63"/>
      <c r="J63"/>
      <c r="K63"/>
    </row>
    <row r="64" spans="1:11" x14ac:dyDescent="0.25">
      <c r="A64" s="3" t="s">
        <v>172</v>
      </c>
      <c r="B64" s="4">
        <v>260.39999999999998</v>
      </c>
      <c r="C64" s="4">
        <v>240</v>
      </c>
      <c r="D64" s="11">
        <v>185.063212032</v>
      </c>
      <c r="E64"/>
      <c r="H64"/>
      <c r="I64"/>
      <c r="K64"/>
    </row>
    <row r="65" spans="1:11" x14ac:dyDescent="0.25">
      <c r="A65" s="3" t="s">
        <v>173</v>
      </c>
      <c r="B65" s="4">
        <v>249</v>
      </c>
      <c r="C65" s="4">
        <v>223</v>
      </c>
      <c r="D65" s="11">
        <v>139.80613523700001</v>
      </c>
      <c r="K65"/>
    </row>
    <row r="66" spans="1:11" x14ac:dyDescent="0.25">
      <c r="A66" s="3" t="s">
        <v>174</v>
      </c>
      <c r="B66" s="4">
        <v>260.2</v>
      </c>
      <c r="C66" s="4">
        <v>283</v>
      </c>
      <c r="D66" s="11">
        <v>94.668200367999987</v>
      </c>
      <c r="E66"/>
      <c r="H66"/>
      <c r="I66"/>
      <c r="K66"/>
    </row>
    <row r="67" spans="1:11" x14ac:dyDescent="0.25">
      <c r="A67" s="3" t="s">
        <v>175</v>
      </c>
      <c r="B67" s="4">
        <v>256.3</v>
      </c>
      <c r="C67" s="4">
        <v>255</v>
      </c>
      <c r="D67" s="11">
        <v>97.130385733000011</v>
      </c>
      <c r="E67"/>
      <c r="F67"/>
      <c r="H67"/>
      <c r="I67"/>
      <c r="K67"/>
    </row>
    <row r="68" spans="1:11" x14ac:dyDescent="0.25">
      <c r="A68" s="3" t="s">
        <v>176</v>
      </c>
      <c r="B68" s="4">
        <v>261.8</v>
      </c>
      <c r="C68" s="4">
        <v>235</v>
      </c>
      <c r="D68" s="4">
        <v>54.7</v>
      </c>
      <c r="E68"/>
      <c r="F68"/>
      <c r="H68"/>
      <c r="I68"/>
      <c r="K68"/>
    </row>
    <row r="69" spans="1:11" x14ac:dyDescent="0.25">
      <c r="A69" s="3" t="s">
        <v>177</v>
      </c>
      <c r="B69" s="4">
        <v>259.7</v>
      </c>
      <c r="C69" s="4">
        <v>257</v>
      </c>
      <c r="D69" s="4">
        <v>60.6</v>
      </c>
      <c r="E69"/>
      <c r="F69"/>
      <c r="H69"/>
      <c r="I69"/>
      <c r="K69"/>
    </row>
    <row r="70" spans="1:11" x14ac:dyDescent="0.25">
      <c r="A70" s="3" t="s">
        <v>178</v>
      </c>
      <c r="B70" s="4">
        <v>260.39999999999998</v>
      </c>
      <c r="C70" s="4">
        <v>216</v>
      </c>
      <c r="D70" s="4">
        <v>94.3</v>
      </c>
      <c r="E70"/>
      <c r="F70"/>
      <c r="H70"/>
      <c r="I70"/>
      <c r="K70"/>
    </row>
    <row r="71" spans="1:11" x14ac:dyDescent="0.25">
      <c r="A71" s="3" t="s">
        <v>179</v>
      </c>
      <c r="B71" s="4">
        <v>253.4</v>
      </c>
      <c r="C71" s="4">
        <v>285</v>
      </c>
      <c r="D71" s="4">
        <v>58.5</v>
      </c>
      <c r="E71"/>
      <c r="F71"/>
      <c r="H71"/>
      <c r="I71"/>
      <c r="K71"/>
    </row>
    <row r="72" spans="1:11" x14ac:dyDescent="0.25">
      <c r="A72" s="3" t="s">
        <v>180</v>
      </c>
      <c r="B72" s="4">
        <v>257.39999999999998</v>
      </c>
      <c r="C72" s="4">
        <v>276</v>
      </c>
      <c r="D72" s="11">
        <v>39.711760556999991</v>
      </c>
      <c r="E72"/>
      <c r="F72"/>
      <c r="H72"/>
      <c r="I72"/>
      <c r="K72"/>
    </row>
    <row r="73" spans="1:11" x14ac:dyDescent="0.25">
      <c r="A73" s="3" t="s">
        <v>181</v>
      </c>
      <c r="B73" s="4">
        <v>259.2</v>
      </c>
      <c r="C73" s="4">
        <v>279</v>
      </c>
      <c r="D73" s="11">
        <v>63.743823493000008</v>
      </c>
      <c r="E73"/>
      <c r="F73"/>
      <c r="H73"/>
      <c r="I73"/>
      <c r="K73"/>
    </row>
    <row r="74" spans="1:11" x14ac:dyDescent="0.25">
      <c r="A74" s="3" t="s">
        <v>182</v>
      </c>
      <c r="B74" s="4">
        <v>243.4</v>
      </c>
      <c r="C74" s="4">
        <v>433</v>
      </c>
      <c r="D74" s="11">
        <v>57.386338213000002</v>
      </c>
      <c r="E74"/>
      <c r="F74"/>
      <c r="H74"/>
      <c r="I74"/>
      <c r="K74"/>
    </row>
    <row r="75" spans="1:11" x14ac:dyDescent="0.25">
      <c r="A75" s="3" t="s">
        <v>183</v>
      </c>
      <c r="B75" s="4">
        <v>234.4</v>
      </c>
      <c r="C75" s="4">
        <v>457</v>
      </c>
      <c r="D75" s="11">
        <v>91.913874053000001</v>
      </c>
      <c r="E75"/>
      <c r="F75"/>
      <c r="H75"/>
      <c r="I75"/>
      <c r="K75"/>
    </row>
    <row r="76" spans="1:11" x14ac:dyDescent="0.25">
      <c r="A76" s="3" t="s">
        <v>184</v>
      </c>
      <c r="B76" s="4">
        <v>251.1</v>
      </c>
      <c r="C76" s="4">
        <v>426</v>
      </c>
      <c r="D76" s="11">
        <v>110.76708381299999</v>
      </c>
      <c r="E76"/>
      <c r="F76"/>
      <c r="G76"/>
      <c r="H76"/>
      <c r="J76"/>
      <c r="K76"/>
    </row>
    <row r="77" spans="1:11" x14ac:dyDescent="0.25">
      <c r="A77" s="3" t="s">
        <v>185</v>
      </c>
      <c r="B77" s="4">
        <v>246.3</v>
      </c>
      <c r="C77" s="4">
        <v>455</v>
      </c>
      <c r="D77" s="11">
        <v>82.499735212999994</v>
      </c>
      <c r="E77"/>
      <c r="F77"/>
      <c r="H77"/>
      <c r="I77"/>
      <c r="K77"/>
    </row>
    <row r="78" spans="1:11" x14ac:dyDescent="0.25">
      <c r="A78" s="3" t="s">
        <v>186</v>
      </c>
      <c r="B78" s="4">
        <v>242.1</v>
      </c>
      <c r="C78" s="4">
        <v>461</v>
      </c>
      <c r="D78" s="11">
        <v>98.622050799999997</v>
      </c>
      <c r="E78"/>
      <c r="F78"/>
      <c r="H78"/>
      <c r="I78"/>
      <c r="K78"/>
    </row>
    <row r="79" spans="1:11" x14ac:dyDescent="0.25">
      <c r="A79" s="3" t="s">
        <v>187</v>
      </c>
      <c r="B79" s="4">
        <v>237.7</v>
      </c>
      <c r="C79" s="4">
        <v>464</v>
      </c>
      <c r="D79" s="11">
        <v>46.997569837</v>
      </c>
      <c r="E79"/>
      <c r="F79"/>
      <c r="H79"/>
      <c r="I79"/>
      <c r="K79"/>
    </row>
    <row r="80" spans="1:11" x14ac:dyDescent="0.25">
      <c r="A80" s="3" t="s">
        <v>188</v>
      </c>
      <c r="B80" s="4">
        <v>240.9</v>
      </c>
      <c r="C80" s="4">
        <v>469</v>
      </c>
      <c r="D80" s="11">
        <v>53.068390437000005</v>
      </c>
      <c r="F80"/>
    </row>
    <row r="81" spans="1:11" x14ac:dyDescent="0.25">
      <c r="A81" s="3" t="s">
        <v>189</v>
      </c>
      <c r="B81" s="4">
        <v>249.9</v>
      </c>
      <c r="C81" s="4">
        <v>506</v>
      </c>
      <c r="D81" s="11">
        <v>41.259014236999988</v>
      </c>
      <c r="F81"/>
    </row>
    <row r="82" spans="1:11" x14ac:dyDescent="0.25">
      <c r="A82" s="3" t="s">
        <v>190</v>
      </c>
      <c r="B82" s="4">
        <v>232.4</v>
      </c>
      <c r="C82" s="4">
        <v>417</v>
      </c>
      <c r="D82" s="11">
        <v>92.881603325</v>
      </c>
      <c r="F82"/>
    </row>
    <row r="83" spans="1:11" x14ac:dyDescent="0.25">
      <c r="A83" s="3" t="s">
        <v>191</v>
      </c>
      <c r="B83" s="4">
        <v>231</v>
      </c>
      <c r="C83" s="4">
        <v>462</v>
      </c>
      <c r="D83" s="11">
        <v>64.560039925000012</v>
      </c>
      <c r="F83"/>
      <c r="H83"/>
    </row>
    <row r="84" spans="1:11" x14ac:dyDescent="0.25">
      <c r="A84" s="3" t="s">
        <v>192</v>
      </c>
      <c r="B84" s="4">
        <v>242.4</v>
      </c>
      <c r="C84" s="4">
        <v>426</v>
      </c>
      <c r="D84" s="11">
        <v>60.394422767999991</v>
      </c>
      <c r="H84"/>
      <c r="I84"/>
      <c r="K84"/>
    </row>
    <row r="85" spans="1:11" x14ac:dyDescent="0.25">
      <c r="A85" s="3" t="s">
        <v>193</v>
      </c>
      <c r="B85" s="4">
        <v>240.1</v>
      </c>
      <c r="C85" s="4">
        <v>459</v>
      </c>
      <c r="D85" s="11">
        <v>70.83417279999999</v>
      </c>
      <c r="H85"/>
      <c r="I85"/>
      <c r="K85"/>
    </row>
    <row r="86" spans="1:11" x14ac:dyDescent="0.25">
      <c r="A86" s="3" t="s">
        <v>194</v>
      </c>
      <c r="B86" s="4">
        <v>249.8</v>
      </c>
      <c r="C86" s="4">
        <v>454</v>
      </c>
      <c r="D86" s="11">
        <v>104.69636492799999</v>
      </c>
      <c r="H86"/>
      <c r="I86"/>
      <c r="K86"/>
    </row>
    <row r="87" spans="1:11" x14ac:dyDescent="0.25">
      <c r="A87" s="3" t="s">
        <v>195</v>
      </c>
      <c r="B87" s="4">
        <v>255.6</v>
      </c>
      <c r="C87" s="4">
        <v>459</v>
      </c>
      <c r="D87" s="11">
        <v>75.706579267999999</v>
      </c>
      <c r="H87"/>
      <c r="I87"/>
      <c r="K87"/>
    </row>
    <row r="88" spans="1:11" x14ac:dyDescent="0.25">
      <c r="A88" s="3" t="s">
        <v>196</v>
      </c>
      <c r="B88" s="4">
        <v>252.6</v>
      </c>
      <c r="C88" s="4">
        <v>432</v>
      </c>
      <c r="D88" s="11">
        <v>65.65577123700001</v>
      </c>
      <c r="H88"/>
      <c r="I88"/>
      <c r="K88"/>
    </row>
    <row r="89" spans="1:11" x14ac:dyDescent="0.25">
      <c r="A89" s="3" t="s">
        <v>197</v>
      </c>
      <c r="B89" s="4">
        <v>250.6</v>
      </c>
      <c r="C89" s="4">
        <v>438</v>
      </c>
      <c r="D89" s="11">
        <v>66.801334788000005</v>
      </c>
      <c r="I89"/>
      <c r="K89"/>
    </row>
    <row r="90" spans="1:11" x14ac:dyDescent="0.25">
      <c r="A90" s="3" t="s">
        <v>198</v>
      </c>
      <c r="B90" s="4">
        <v>269.10000000000002</v>
      </c>
      <c r="C90" s="4">
        <v>433</v>
      </c>
      <c r="D90" s="11">
        <v>31.370037517</v>
      </c>
    </row>
    <row r="91" spans="1:11" x14ac:dyDescent="0.25">
      <c r="A91" s="3" t="s">
        <v>199</v>
      </c>
      <c r="B91" s="4">
        <v>257.8</v>
      </c>
      <c r="C91" s="4">
        <v>451</v>
      </c>
      <c r="D91" s="11">
        <v>97.130385733000011</v>
      </c>
    </row>
    <row r="92" spans="1:11" x14ac:dyDescent="0.25">
      <c r="A92" s="3" t="s">
        <v>200</v>
      </c>
      <c r="B92" s="4">
        <v>256.8</v>
      </c>
      <c r="C92" s="4">
        <v>463</v>
      </c>
      <c r="D92" s="11">
        <v>43.743043652999987</v>
      </c>
    </row>
    <row r="93" spans="1:11" x14ac:dyDescent="0.25">
      <c r="A93" s="3" t="s">
        <v>201</v>
      </c>
      <c r="B93" s="4">
        <v>258.60000000000002</v>
      </c>
      <c r="C93" s="4">
        <v>365</v>
      </c>
      <c r="D93" s="11">
        <v>52.322348372999997</v>
      </c>
    </row>
    <row r="94" spans="1:11" x14ac:dyDescent="0.25">
      <c r="A94" s="3" t="s">
        <v>202</v>
      </c>
      <c r="B94" s="4">
        <v>252.1</v>
      </c>
      <c r="C94" s="4">
        <v>440</v>
      </c>
      <c r="D94" s="11">
        <v>38.622528077000013</v>
      </c>
    </row>
    <row r="95" spans="1:11" x14ac:dyDescent="0.25">
      <c r="A95" s="3" t="s">
        <v>203</v>
      </c>
      <c r="B95" s="4">
        <v>257.7</v>
      </c>
      <c r="C95" s="4">
        <v>390</v>
      </c>
      <c r="D95" s="11">
        <v>53.693747072000015</v>
      </c>
    </row>
    <row r="96" spans="1:11" x14ac:dyDescent="0.25">
      <c r="A96" s="3" t="s">
        <v>204</v>
      </c>
      <c r="B96" s="4">
        <v>258.3</v>
      </c>
      <c r="C96" s="4">
        <v>357</v>
      </c>
      <c r="D96" s="11">
        <v>30.387129837</v>
      </c>
    </row>
    <row r="97" spans="1:4" x14ac:dyDescent="0.25">
      <c r="A97" s="3" t="s">
        <v>205</v>
      </c>
      <c r="B97" s="4">
        <v>256.8</v>
      </c>
      <c r="C97" s="4">
        <v>396</v>
      </c>
      <c r="D97" s="11">
        <v>69.541807488000003</v>
      </c>
    </row>
  </sheetData>
  <pageMargins left="0.7" right="0.7" top="0.75" bottom="0.75" header="0.3" footer="0.3"/>
  <pageSetup paperSize="9" orientation="portrait" horizontalDpi="360" verticalDpi="36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G312"/>
  <sheetViews>
    <sheetView tabSelected="1" workbookViewId="0">
      <selection activeCell="D17" sqref="D17"/>
    </sheetView>
  </sheetViews>
  <sheetFormatPr defaultRowHeight="15" x14ac:dyDescent="0.25"/>
  <cols>
    <col min="1" max="1" width="36.7109375" customWidth="1"/>
    <col min="2" max="2" width="15.5703125" customWidth="1"/>
    <col min="3" max="3" width="21.28515625" customWidth="1"/>
    <col min="4" max="4" width="24.42578125" customWidth="1"/>
    <col min="5" max="5" width="19.42578125" customWidth="1"/>
    <col min="6" max="6" width="26.5703125" customWidth="1"/>
    <col min="7" max="7" width="62.28515625" customWidth="1"/>
  </cols>
  <sheetData>
    <row r="1" spans="1:7" ht="16.5" thickTop="1" thickBot="1" x14ac:dyDescent="0.3">
      <c r="A1" s="6" t="s">
        <v>4</v>
      </c>
      <c r="B1" s="6" t="s">
        <v>5</v>
      </c>
      <c r="C1" s="6" t="s">
        <v>6</v>
      </c>
      <c r="D1" s="6" t="s">
        <v>106</v>
      </c>
      <c r="E1" s="6" t="s">
        <v>7</v>
      </c>
      <c r="F1" s="6" t="s">
        <v>8</v>
      </c>
      <c r="G1" s="6" t="s">
        <v>16</v>
      </c>
    </row>
    <row r="2" spans="1:7" ht="16.5" thickTop="1" thickBot="1" x14ac:dyDescent="0.3">
      <c r="A2" s="7" t="s">
        <v>9</v>
      </c>
      <c r="B2" s="7" t="s">
        <v>10</v>
      </c>
      <c r="C2" s="8" t="s">
        <v>11</v>
      </c>
      <c r="D2" s="8" t="s">
        <v>250</v>
      </c>
      <c r="E2" s="8" t="s">
        <v>12</v>
      </c>
      <c r="F2" s="8" t="s">
        <v>13</v>
      </c>
      <c r="G2" s="8" t="s">
        <v>17</v>
      </c>
    </row>
    <row r="3" spans="1:7" ht="16.5" thickTop="1" thickBot="1" x14ac:dyDescent="0.3">
      <c r="A3" s="7" t="s">
        <v>14</v>
      </c>
      <c r="B3" s="7" t="s">
        <v>10</v>
      </c>
      <c r="C3" s="8" t="s">
        <v>11</v>
      </c>
      <c r="D3" s="8" t="s">
        <v>250</v>
      </c>
      <c r="E3" s="8" t="s">
        <v>15</v>
      </c>
      <c r="F3" s="8" t="s">
        <v>13</v>
      </c>
      <c r="G3" s="8" t="s">
        <v>17</v>
      </c>
    </row>
    <row r="4" spans="1:7" ht="16.5" thickTop="1" thickBot="1" x14ac:dyDescent="0.3">
      <c r="A4" s="12" t="s">
        <v>53</v>
      </c>
      <c r="B4" s="7" t="s">
        <v>10</v>
      </c>
      <c r="C4" s="8" t="s">
        <v>54</v>
      </c>
      <c r="D4" s="8" t="s">
        <v>251</v>
      </c>
      <c r="E4" s="13" t="s">
        <v>55</v>
      </c>
      <c r="F4" s="8" t="s">
        <v>13</v>
      </c>
      <c r="G4" s="8" t="s">
        <v>56</v>
      </c>
    </row>
    <row r="5" spans="1:7" ht="16.5" thickTop="1" thickBot="1" x14ac:dyDescent="0.3">
      <c r="A5" s="12" t="s">
        <v>57</v>
      </c>
      <c r="B5" s="7" t="s">
        <v>10</v>
      </c>
      <c r="C5" s="8" t="s">
        <v>54</v>
      </c>
      <c r="D5" s="8" t="s">
        <v>251</v>
      </c>
      <c r="E5" s="13" t="s">
        <v>58</v>
      </c>
      <c r="F5" s="8" t="s">
        <v>13</v>
      </c>
      <c r="G5" s="8" t="s">
        <v>56</v>
      </c>
    </row>
    <row r="6" spans="1:7" ht="16.5" thickTop="1" thickBot="1" x14ac:dyDescent="0.3">
      <c r="A6" s="12" t="s">
        <v>59</v>
      </c>
      <c r="B6" s="7" t="s">
        <v>10</v>
      </c>
      <c r="C6" s="8" t="s">
        <v>54</v>
      </c>
      <c r="D6" s="8" t="s">
        <v>251</v>
      </c>
      <c r="E6" s="8" t="s">
        <v>60</v>
      </c>
      <c r="F6" s="8" t="s">
        <v>13</v>
      </c>
      <c r="G6" s="8" t="s">
        <v>50</v>
      </c>
    </row>
    <row r="7" spans="1:7" ht="16.5" thickTop="1" thickBot="1" x14ac:dyDescent="0.3">
      <c r="A7" s="12" t="s">
        <v>102</v>
      </c>
      <c r="B7" s="7" t="s">
        <v>10</v>
      </c>
      <c r="C7" s="8" t="s">
        <v>103</v>
      </c>
      <c r="D7" s="8" t="s">
        <v>251</v>
      </c>
      <c r="E7" s="8" t="s">
        <v>105</v>
      </c>
      <c r="F7" s="8" t="s">
        <v>13</v>
      </c>
      <c r="G7" s="8" t="s">
        <v>50</v>
      </c>
    </row>
    <row r="8" spans="1:7" ht="16.5" thickTop="1" thickBot="1" x14ac:dyDescent="0.3">
      <c r="A8" s="12" t="s">
        <v>218</v>
      </c>
      <c r="B8" s="7" t="s">
        <v>10</v>
      </c>
      <c r="C8" s="8" t="s">
        <v>54</v>
      </c>
      <c r="D8" s="8" t="s">
        <v>104</v>
      </c>
      <c r="E8" s="8" t="s">
        <v>219</v>
      </c>
      <c r="F8" s="8" t="s">
        <v>13</v>
      </c>
      <c r="G8" s="8" t="s">
        <v>56</v>
      </c>
    </row>
    <row r="9" spans="1:7" ht="16.5" thickTop="1" thickBot="1" x14ac:dyDescent="0.3">
      <c r="A9" s="12" t="s">
        <v>220</v>
      </c>
      <c r="B9" s="7" t="s">
        <v>10</v>
      </c>
      <c r="C9" s="8" t="s">
        <v>54</v>
      </c>
      <c r="D9" s="8" t="s">
        <v>104</v>
      </c>
      <c r="E9" s="8" t="s">
        <v>221</v>
      </c>
      <c r="F9" s="8" t="s">
        <v>13</v>
      </c>
      <c r="G9" s="8" t="s">
        <v>56</v>
      </c>
    </row>
    <row r="10" spans="1:7" ht="16.5" thickTop="1" thickBot="1" x14ac:dyDescent="0.3">
      <c r="A10" s="12" t="s">
        <v>222</v>
      </c>
      <c r="B10" s="7" t="s">
        <v>10</v>
      </c>
      <c r="C10" s="8" t="s">
        <v>54</v>
      </c>
      <c r="D10" s="8" t="s">
        <v>104</v>
      </c>
      <c r="E10" s="8" t="s">
        <v>223</v>
      </c>
      <c r="F10" s="8" t="s">
        <v>13</v>
      </c>
      <c r="G10" s="8" t="s">
        <v>56</v>
      </c>
    </row>
    <row r="11" spans="1:7" ht="16.5" thickTop="1" thickBot="1" x14ac:dyDescent="0.3">
      <c r="A11" s="12" t="s">
        <v>224</v>
      </c>
      <c r="B11" s="7" t="s">
        <v>10</v>
      </c>
      <c r="C11" s="8" t="s">
        <v>54</v>
      </c>
      <c r="D11" s="8" t="s">
        <v>104</v>
      </c>
      <c r="E11" s="8" t="s">
        <v>225</v>
      </c>
      <c r="F11" s="8" t="s">
        <v>13</v>
      </c>
      <c r="G11" s="8" t="s">
        <v>56</v>
      </c>
    </row>
    <row r="12" spans="1:7" ht="16.5" thickTop="1" thickBot="1" x14ac:dyDescent="0.3">
      <c r="A12" s="12" t="s">
        <v>226</v>
      </c>
      <c r="B12" s="7" t="s">
        <v>10</v>
      </c>
      <c r="C12" s="8" t="s">
        <v>54</v>
      </c>
      <c r="D12" s="8" t="s">
        <v>104</v>
      </c>
      <c r="E12" s="8" t="s">
        <v>227</v>
      </c>
      <c r="F12" s="8" t="s">
        <v>13</v>
      </c>
      <c r="G12" s="8" t="s">
        <v>56</v>
      </c>
    </row>
    <row r="13" spans="1:7" ht="16.5" thickTop="1" thickBot="1" x14ac:dyDescent="0.3">
      <c r="A13" s="12" t="s">
        <v>228</v>
      </c>
      <c r="B13" s="7" t="s">
        <v>10</v>
      </c>
      <c r="C13" s="8" t="s">
        <v>54</v>
      </c>
      <c r="D13" s="8" t="s">
        <v>104</v>
      </c>
      <c r="E13" s="8" t="s">
        <v>229</v>
      </c>
      <c r="F13" s="8" t="s">
        <v>13</v>
      </c>
      <c r="G13" s="8" t="s">
        <v>56</v>
      </c>
    </row>
    <row r="14" spans="1:7" ht="16.5" thickTop="1" thickBot="1" x14ac:dyDescent="0.3">
      <c r="A14" s="12" t="s">
        <v>230</v>
      </c>
      <c r="B14" s="7" t="s">
        <v>10</v>
      </c>
      <c r="C14" s="8" t="s">
        <v>54</v>
      </c>
      <c r="D14" s="8" t="s">
        <v>104</v>
      </c>
      <c r="E14" s="8" t="s">
        <v>231</v>
      </c>
      <c r="F14" s="8" t="s">
        <v>13</v>
      </c>
      <c r="G14" s="8" t="s">
        <v>56</v>
      </c>
    </row>
    <row r="15" spans="1:7" ht="16.5" thickTop="1" thickBot="1" x14ac:dyDescent="0.3">
      <c r="A15" s="12" t="s">
        <v>232</v>
      </c>
      <c r="B15" s="7" t="s">
        <v>10</v>
      </c>
      <c r="C15" s="8" t="s">
        <v>54</v>
      </c>
      <c r="D15" s="8" t="s">
        <v>104</v>
      </c>
      <c r="E15" s="8" t="s">
        <v>233</v>
      </c>
      <c r="F15" s="8" t="s">
        <v>13</v>
      </c>
      <c r="G15" s="8" t="s">
        <v>56</v>
      </c>
    </row>
    <row r="16" spans="1:7" ht="16.5" thickTop="1" thickBot="1" x14ac:dyDescent="0.3">
      <c r="A16" s="12" t="s">
        <v>234</v>
      </c>
      <c r="B16" s="7" t="s">
        <v>10</v>
      </c>
      <c r="C16" s="8" t="s">
        <v>54</v>
      </c>
      <c r="D16" s="8" t="s">
        <v>104</v>
      </c>
      <c r="E16" s="8" t="s">
        <v>235</v>
      </c>
      <c r="F16" s="8" t="s">
        <v>13</v>
      </c>
      <c r="G16" s="8" t="s">
        <v>56</v>
      </c>
    </row>
    <row r="17" spans="1:7" ht="16.5" thickTop="1" thickBot="1" x14ac:dyDescent="0.3">
      <c r="A17" s="12" t="s">
        <v>236</v>
      </c>
      <c r="B17" s="7" t="s">
        <v>10</v>
      </c>
      <c r="C17" s="8" t="s">
        <v>54</v>
      </c>
      <c r="D17" s="8" t="s">
        <v>104</v>
      </c>
      <c r="E17" s="8" t="s">
        <v>237</v>
      </c>
      <c r="F17" s="8" t="s">
        <v>13</v>
      </c>
      <c r="G17" s="8" t="s">
        <v>56</v>
      </c>
    </row>
    <row r="18" spans="1:7" ht="16.5" thickTop="1" thickBot="1" x14ac:dyDescent="0.3">
      <c r="A18" s="12" t="s">
        <v>248</v>
      </c>
      <c r="B18" s="7" t="s">
        <v>10</v>
      </c>
      <c r="C18" s="8" t="s">
        <v>54</v>
      </c>
      <c r="D18" s="8" t="s">
        <v>104</v>
      </c>
      <c r="E18" s="8" t="s">
        <v>249</v>
      </c>
      <c r="F18" s="8" t="s">
        <v>13</v>
      </c>
      <c r="G18" s="8" t="s">
        <v>56</v>
      </c>
    </row>
    <row r="19" spans="1:7" ht="16.5" thickTop="1" thickBot="1" x14ac:dyDescent="0.3">
      <c r="A19" s="12" t="s">
        <v>242</v>
      </c>
      <c r="B19" s="7" t="s">
        <v>238</v>
      </c>
      <c r="C19" s="8" t="s">
        <v>239</v>
      </c>
      <c r="D19" s="8" t="s">
        <v>251</v>
      </c>
      <c r="E19" s="8" t="s">
        <v>245</v>
      </c>
      <c r="F19" s="8" t="s">
        <v>240</v>
      </c>
      <c r="G19" s="8" t="s">
        <v>241</v>
      </c>
    </row>
    <row r="20" spans="1:7" ht="16.5" thickTop="1" thickBot="1" x14ac:dyDescent="0.3">
      <c r="A20" s="12" t="s">
        <v>243</v>
      </c>
      <c r="B20" s="7" t="s">
        <v>238</v>
      </c>
      <c r="C20" s="8" t="s">
        <v>239</v>
      </c>
      <c r="D20" s="8" t="s">
        <v>251</v>
      </c>
      <c r="E20" s="8" t="s">
        <v>244</v>
      </c>
      <c r="F20" s="8" t="s">
        <v>240</v>
      </c>
      <c r="G20" s="8" t="s">
        <v>241</v>
      </c>
    </row>
    <row r="21" spans="1:7" ht="16.5" thickTop="1" thickBot="1" x14ac:dyDescent="0.3">
      <c r="A21" s="12" t="s">
        <v>247</v>
      </c>
      <c r="B21" s="7" t="s">
        <v>10</v>
      </c>
      <c r="C21" s="8" t="s">
        <v>103</v>
      </c>
      <c r="D21" s="8" t="s">
        <v>251</v>
      </c>
      <c r="E21" s="8" t="s">
        <v>246</v>
      </c>
      <c r="F21" s="8" t="s">
        <v>240</v>
      </c>
      <c r="G21" s="8" t="s">
        <v>241</v>
      </c>
    </row>
    <row r="22" spans="1:7" ht="15.75" thickTop="1" x14ac:dyDescent="0.25">
      <c r="A22" s="29" t="s">
        <v>398</v>
      </c>
      <c r="B22" s="30"/>
      <c r="C22" s="31"/>
      <c r="D22" s="31"/>
      <c r="E22" s="31"/>
      <c r="F22" s="31"/>
      <c r="G22" s="31" t="s">
        <v>399</v>
      </c>
    </row>
    <row r="23" spans="1:7" x14ac:dyDescent="0.25">
      <c r="A23" s="26" t="s">
        <v>307</v>
      </c>
      <c r="B23" s="26"/>
      <c r="C23" s="26"/>
      <c r="D23" s="26"/>
      <c r="E23" s="26"/>
      <c r="F23" s="26"/>
    </row>
    <row r="139" spans="1:5" ht="15.75" x14ac:dyDescent="0.25">
      <c r="A139" s="9" t="s">
        <v>18</v>
      </c>
      <c r="B139" s="10"/>
      <c r="C139" s="10"/>
      <c r="D139" s="10"/>
      <c r="E139" s="10"/>
    </row>
    <row r="140" spans="1:5" ht="15.75" x14ac:dyDescent="0.25">
      <c r="A140" s="10" t="s">
        <v>19</v>
      </c>
      <c r="B140" s="10"/>
      <c r="C140" s="10"/>
      <c r="D140" s="10"/>
      <c r="E140" s="10"/>
    </row>
    <row r="141" spans="1:5" ht="15.75" x14ac:dyDescent="0.25">
      <c r="A141" s="10" t="s">
        <v>20</v>
      </c>
      <c r="B141" s="10"/>
      <c r="C141" s="10"/>
      <c r="D141" s="10"/>
      <c r="E141" s="10"/>
    </row>
    <row r="142" spans="1:5" ht="15.75" x14ac:dyDescent="0.25">
      <c r="A142" s="10" t="s">
        <v>21</v>
      </c>
      <c r="B142" s="10"/>
      <c r="C142" s="10"/>
      <c r="D142" s="10"/>
      <c r="E142" s="10"/>
    </row>
    <row r="143" spans="1:5" ht="15.75" x14ac:dyDescent="0.25">
      <c r="A143" s="10" t="s">
        <v>22</v>
      </c>
      <c r="B143" s="10"/>
      <c r="C143" s="10"/>
      <c r="D143" s="10"/>
      <c r="E143" s="10"/>
    </row>
    <row r="144" spans="1:5" ht="15.75" x14ac:dyDescent="0.25">
      <c r="A144" s="10" t="s">
        <v>23</v>
      </c>
      <c r="B144" s="10"/>
      <c r="C144" s="10"/>
      <c r="D144" s="10"/>
      <c r="E144" s="10"/>
    </row>
    <row r="145" spans="1:5" ht="15.75" x14ac:dyDescent="0.25">
      <c r="A145" s="10" t="s">
        <v>24</v>
      </c>
      <c r="B145" s="10"/>
      <c r="C145" s="10"/>
      <c r="D145" s="10"/>
      <c r="E145" s="10"/>
    </row>
    <row r="146" spans="1:5" ht="15.75" x14ac:dyDescent="0.25">
      <c r="A146" s="10" t="s">
        <v>25</v>
      </c>
      <c r="B146" s="10"/>
      <c r="C146" s="10"/>
      <c r="D146" s="10"/>
      <c r="E146" s="10"/>
    </row>
    <row r="147" spans="1:5" ht="15.75" x14ac:dyDescent="0.25">
      <c r="A147" s="10" t="s">
        <v>26</v>
      </c>
      <c r="B147" s="10"/>
      <c r="C147" s="10"/>
      <c r="D147" s="10"/>
      <c r="E147" s="10"/>
    </row>
    <row r="148" spans="1:5" ht="15.75" x14ac:dyDescent="0.25">
      <c r="A148" s="10"/>
      <c r="B148" s="10"/>
      <c r="C148" s="10"/>
      <c r="D148" s="10"/>
      <c r="E148" s="10"/>
    </row>
    <row r="149" spans="1:5" ht="15.75" x14ac:dyDescent="0.25">
      <c r="A149" s="9" t="s">
        <v>27</v>
      </c>
      <c r="B149" s="10"/>
      <c r="C149" s="10"/>
      <c r="D149" s="10"/>
      <c r="E149" s="10"/>
    </row>
    <row r="150" spans="1:5" ht="15.75" x14ac:dyDescent="0.25">
      <c r="A150" s="10" t="s">
        <v>28</v>
      </c>
      <c r="B150" s="10"/>
      <c r="C150" s="10"/>
      <c r="D150" s="10"/>
      <c r="E150" s="10"/>
    </row>
    <row r="151" spans="1:5" ht="15.75" x14ac:dyDescent="0.25">
      <c r="A151" s="10" t="s">
        <v>29</v>
      </c>
      <c r="B151" s="10"/>
      <c r="C151" s="10"/>
      <c r="D151" s="10"/>
      <c r="E151" s="10"/>
    </row>
    <row r="152" spans="1:5" ht="15.75" x14ac:dyDescent="0.25">
      <c r="A152" s="10" t="s">
        <v>30</v>
      </c>
      <c r="B152" s="10"/>
      <c r="C152" s="10"/>
      <c r="D152" s="10"/>
      <c r="E152" s="10"/>
    </row>
    <row r="153" spans="1:5" ht="15.75" x14ac:dyDescent="0.25">
      <c r="A153" s="10" t="s">
        <v>31</v>
      </c>
      <c r="B153" s="10"/>
      <c r="C153" s="10"/>
      <c r="D153" s="10"/>
      <c r="E153" s="10"/>
    </row>
    <row r="154" spans="1:5" ht="15.75" x14ac:dyDescent="0.25">
      <c r="A154" s="10" t="s">
        <v>32</v>
      </c>
      <c r="B154" s="10"/>
      <c r="C154" s="10"/>
      <c r="D154" s="10"/>
      <c r="E154" s="10"/>
    </row>
    <row r="155" spans="1:5" ht="15.75" x14ac:dyDescent="0.25">
      <c r="A155" s="10" t="s">
        <v>33</v>
      </c>
      <c r="B155" s="10"/>
      <c r="C155" s="10"/>
      <c r="D155" s="10"/>
      <c r="E155" s="10"/>
    </row>
    <row r="156" spans="1:5" ht="15.75" x14ac:dyDescent="0.25">
      <c r="A156" s="10" t="s">
        <v>34</v>
      </c>
      <c r="B156" s="10"/>
      <c r="C156" s="10"/>
      <c r="D156" s="10"/>
      <c r="E156" s="10"/>
    </row>
    <row r="157" spans="1:5" ht="15.75" x14ac:dyDescent="0.25">
      <c r="A157" s="10" t="s">
        <v>35</v>
      </c>
      <c r="B157" s="10"/>
      <c r="C157" s="10"/>
      <c r="D157" s="10"/>
      <c r="E157" s="10"/>
    </row>
    <row r="158" spans="1:5" ht="15.75" x14ac:dyDescent="0.25">
      <c r="A158" s="10" t="s">
        <v>36</v>
      </c>
      <c r="B158" s="10"/>
      <c r="C158" s="10"/>
      <c r="D158" s="10"/>
      <c r="E158" s="10"/>
    </row>
    <row r="159" spans="1:5" ht="15.75" x14ac:dyDescent="0.25">
      <c r="A159" s="10" t="s">
        <v>37</v>
      </c>
      <c r="B159" s="10"/>
      <c r="C159" s="10"/>
      <c r="D159" s="10"/>
      <c r="E159" s="10"/>
    </row>
    <row r="160" spans="1:5" ht="15.75" x14ac:dyDescent="0.25">
      <c r="A160" s="10" t="s">
        <v>26</v>
      </c>
      <c r="B160" s="10"/>
      <c r="C160" s="10"/>
      <c r="D160" s="10"/>
      <c r="E160" s="10"/>
    </row>
    <row r="161" spans="1:5" ht="15.75" x14ac:dyDescent="0.25">
      <c r="A161" s="10"/>
      <c r="B161" s="10"/>
      <c r="C161" s="10"/>
      <c r="D161" s="10"/>
      <c r="E161" s="10"/>
    </row>
    <row r="162" spans="1:5" ht="15.75" x14ac:dyDescent="0.25">
      <c r="A162" s="9" t="s">
        <v>38</v>
      </c>
      <c r="B162" s="10"/>
      <c r="C162" s="10"/>
      <c r="D162" s="10"/>
      <c r="E162" s="10"/>
    </row>
    <row r="163" spans="1:5" ht="15.75" x14ac:dyDescent="0.25">
      <c r="A163" s="10" t="s">
        <v>39</v>
      </c>
      <c r="B163" s="10"/>
      <c r="C163" s="10"/>
      <c r="D163" s="10"/>
      <c r="E163" s="10"/>
    </row>
    <row r="164" spans="1:5" ht="15.75" x14ac:dyDescent="0.25">
      <c r="A164" s="10" t="s">
        <v>40</v>
      </c>
      <c r="B164" s="10"/>
      <c r="C164" s="10"/>
      <c r="D164" s="10"/>
      <c r="E164" s="10"/>
    </row>
    <row r="165" spans="1:5" ht="15.75" x14ac:dyDescent="0.25">
      <c r="A165" s="10" t="s">
        <v>41</v>
      </c>
      <c r="B165" s="10"/>
      <c r="C165" s="10"/>
      <c r="D165" s="10"/>
      <c r="E165" s="10"/>
    </row>
    <row r="166" spans="1:5" ht="15.75" x14ac:dyDescent="0.25">
      <c r="A166" s="10" t="s">
        <v>42</v>
      </c>
      <c r="B166" s="10"/>
      <c r="C166" s="10"/>
      <c r="D166" s="10"/>
      <c r="E166" s="10"/>
    </row>
    <row r="167" spans="1:5" ht="15.75" x14ac:dyDescent="0.25">
      <c r="A167" s="10" t="s">
        <v>43</v>
      </c>
      <c r="B167" s="10"/>
      <c r="C167" s="10"/>
      <c r="D167" s="10"/>
      <c r="E167" s="10"/>
    </row>
    <row r="168" spans="1:5" ht="15.75" x14ac:dyDescent="0.25">
      <c r="A168" s="10" t="s">
        <v>44</v>
      </c>
      <c r="B168" s="10"/>
      <c r="C168" s="10"/>
      <c r="D168" s="10"/>
      <c r="E168" s="10"/>
    </row>
    <row r="169" spans="1:5" ht="15.75" x14ac:dyDescent="0.25">
      <c r="A169" s="10" t="s">
        <v>45</v>
      </c>
      <c r="B169" s="10"/>
      <c r="C169" s="10"/>
      <c r="D169" s="10"/>
      <c r="E169" s="10"/>
    </row>
    <row r="170" spans="1:5" ht="15.75" x14ac:dyDescent="0.25">
      <c r="A170" s="10" t="s">
        <v>46</v>
      </c>
      <c r="B170" s="10"/>
      <c r="C170" s="10"/>
      <c r="D170" s="10"/>
      <c r="E170" s="10"/>
    </row>
    <row r="171" spans="1:5" ht="15.75" x14ac:dyDescent="0.25">
      <c r="A171" s="10" t="s">
        <v>47</v>
      </c>
      <c r="B171" s="10"/>
      <c r="C171" s="10"/>
      <c r="D171" s="10"/>
      <c r="E171" s="10"/>
    </row>
    <row r="172" spans="1:5" ht="15.75" x14ac:dyDescent="0.25">
      <c r="A172" s="10" t="s">
        <v>48</v>
      </c>
      <c r="B172" s="10"/>
      <c r="C172" s="10"/>
      <c r="D172" s="10"/>
      <c r="E172" s="10"/>
    </row>
    <row r="173" spans="1:5" ht="15.75" x14ac:dyDescent="0.25">
      <c r="A173" s="10" t="s">
        <v>49</v>
      </c>
      <c r="B173" s="10"/>
      <c r="C173" s="10"/>
      <c r="D173" s="10"/>
      <c r="E173" s="10"/>
    </row>
    <row r="175" spans="1:5" ht="15.75" x14ac:dyDescent="0.25">
      <c r="A175" s="9" t="s">
        <v>308</v>
      </c>
      <c r="B175" s="10"/>
      <c r="C175" s="10"/>
    </row>
    <row r="176" spans="1:5" ht="15.75" x14ac:dyDescent="0.25">
      <c r="A176" s="10" t="s">
        <v>75</v>
      </c>
      <c r="B176" s="10"/>
      <c r="C176" s="10"/>
    </row>
    <row r="177" spans="1:5" ht="15.75" x14ac:dyDescent="0.25">
      <c r="A177" s="10" t="s">
        <v>76</v>
      </c>
      <c r="B177" s="10"/>
      <c r="C177" s="10"/>
    </row>
    <row r="178" spans="1:5" ht="15.75" x14ac:dyDescent="0.25">
      <c r="A178" s="10" t="s">
        <v>77</v>
      </c>
      <c r="B178" s="10"/>
      <c r="C178" s="10"/>
    </row>
    <row r="179" spans="1:5" ht="15.75" x14ac:dyDescent="0.25">
      <c r="A179" s="10" t="s">
        <v>78</v>
      </c>
      <c r="B179" s="10"/>
      <c r="C179" s="10"/>
    </row>
    <row r="180" spans="1:5" ht="15.75" x14ac:dyDescent="0.25">
      <c r="A180" s="10" t="s">
        <v>79</v>
      </c>
      <c r="B180" s="10"/>
      <c r="C180" s="10"/>
    </row>
    <row r="181" spans="1:5" ht="15.75" x14ac:dyDescent="0.25">
      <c r="A181" s="10" t="s">
        <v>80</v>
      </c>
      <c r="B181" s="10"/>
      <c r="C181" s="10"/>
    </row>
    <row r="182" spans="1:5" ht="15.75" x14ac:dyDescent="0.25">
      <c r="A182" s="10" t="s">
        <v>81</v>
      </c>
      <c r="B182" s="10"/>
      <c r="C182" s="10"/>
    </row>
    <row r="183" spans="1:5" ht="15.75" x14ac:dyDescent="0.25">
      <c r="A183" s="10" t="s">
        <v>82</v>
      </c>
      <c r="B183" s="10"/>
      <c r="C183" s="10"/>
    </row>
    <row r="184" spans="1:5" ht="15.75" x14ac:dyDescent="0.25">
      <c r="A184" s="10" t="s">
        <v>83</v>
      </c>
      <c r="B184" s="10"/>
      <c r="C184" s="10"/>
    </row>
    <row r="185" spans="1:5" ht="15.75" x14ac:dyDescent="0.25">
      <c r="A185" s="10" t="s">
        <v>84</v>
      </c>
      <c r="B185" s="10"/>
      <c r="C185" s="10"/>
    </row>
    <row r="186" spans="1:5" ht="15.75" x14ac:dyDescent="0.25">
      <c r="A186" s="10" t="s">
        <v>85</v>
      </c>
      <c r="B186" s="10"/>
      <c r="C186" s="10"/>
    </row>
    <row r="187" spans="1:5" ht="15.75" x14ac:dyDescent="0.25">
      <c r="A187" s="10" t="s">
        <v>86</v>
      </c>
      <c r="B187" s="10"/>
      <c r="C187" s="10"/>
    </row>
    <row r="189" spans="1:5" ht="15.75" x14ac:dyDescent="0.25">
      <c r="A189" s="18" t="s">
        <v>87</v>
      </c>
      <c r="B189" s="10"/>
      <c r="C189" s="10"/>
      <c r="D189" s="10"/>
      <c r="E189" s="10"/>
    </row>
    <row r="190" spans="1:5" ht="15.75" x14ac:dyDescent="0.25">
      <c r="A190" s="19" t="s">
        <v>88</v>
      </c>
      <c r="B190" s="10"/>
      <c r="C190" s="10"/>
      <c r="D190" s="10"/>
      <c r="E190" s="10"/>
    </row>
    <row r="191" spans="1:5" ht="15.75" x14ac:dyDescent="0.25">
      <c r="A191" s="10" t="s">
        <v>89</v>
      </c>
      <c r="B191" s="10"/>
      <c r="C191" s="10"/>
      <c r="D191" s="10"/>
      <c r="E191" s="10"/>
    </row>
    <row r="192" spans="1:5" ht="15.75" x14ac:dyDescent="0.25">
      <c r="A192" s="10" t="s">
        <v>90</v>
      </c>
      <c r="B192" s="10"/>
      <c r="C192" s="10"/>
      <c r="D192" s="10"/>
      <c r="E192" s="10"/>
    </row>
    <row r="193" spans="1:6" ht="15.75" x14ac:dyDescent="0.25">
      <c r="A193" s="10" t="s">
        <v>91</v>
      </c>
      <c r="B193" s="10"/>
      <c r="C193" s="10"/>
      <c r="D193" s="10"/>
      <c r="E193" s="10"/>
    </row>
    <row r="194" spans="1:6" ht="15.75" x14ac:dyDescent="0.25">
      <c r="A194" s="10" t="s">
        <v>92</v>
      </c>
      <c r="B194" s="10"/>
      <c r="C194" s="10"/>
      <c r="D194" s="10"/>
      <c r="E194" s="10"/>
    </row>
    <row r="196" spans="1:6" ht="15.75" x14ac:dyDescent="0.25">
      <c r="A196" s="9" t="s">
        <v>93</v>
      </c>
      <c r="B196" s="10"/>
      <c r="C196" s="10"/>
      <c r="D196" s="10"/>
      <c r="E196" s="10"/>
      <c r="F196" s="10"/>
    </row>
    <row r="197" spans="1:6" ht="15.75" x14ac:dyDescent="0.25">
      <c r="A197" s="10" t="s">
        <v>94</v>
      </c>
      <c r="B197" s="10"/>
      <c r="C197" s="10"/>
      <c r="D197" s="10"/>
      <c r="E197" s="10"/>
      <c r="F197" s="10"/>
    </row>
    <row r="198" spans="1:6" ht="15.75" x14ac:dyDescent="0.25">
      <c r="A198" s="10" t="s">
        <v>95</v>
      </c>
      <c r="B198" s="10"/>
      <c r="C198" s="10"/>
      <c r="D198" s="10"/>
      <c r="E198" s="10"/>
      <c r="F198" s="10"/>
    </row>
    <row r="199" spans="1:6" ht="15.75" x14ac:dyDescent="0.25">
      <c r="A199" s="10" t="s">
        <v>96</v>
      </c>
      <c r="B199" s="10"/>
      <c r="C199" s="10"/>
      <c r="D199" s="10"/>
      <c r="E199" s="10"/>
      <c r="F199" s="10"/>
    </row>
    <row r="200" spans="1:6" ht="15.75" x14ac:dyDescent="0.25">
      <c r="A200" s="10" t="s">
        <v>97</v>
      </c>
      <c r="B200" s="10"/>
      <c r="C200" s="10"/>
      <c r="D200" s="10"/>
      <c r="E200" s="10"/>
      <c r="F200" s="10"/>
    </row>
    <row r="201" spans="1:6" ht="15.75" x14ac:dyDescent="0.25">
      <c r="A201" s="10" t="s">
        <v>98</v>
      </c>
      <c r="B201" s="10"/>
      <c r="C201" s="10"/>
      <c r="D201" s="10"/>
      <c r="E201" s="10"/>
      <c r="F201" s="10"/>
    </row>
    <row r="202" spans="1:6" ht="15.75" x14ac:dyDescent="0.25">
      <c r="A202" s="10" t="s">
        <v>99</v>
      </c>
      <c r="B202" s="10"/>
      <c r="C202" s="10"/>
      <c r="D202" s="10"/>
      <c r="E202" s="10"/>
      <c r="F202" s="10"/>
    </row>
    <row r="203" spans="1:6" ht="15.75" x14ac:dyDescent="0.25">
      <c r="A203" s="10" t="s">
        <v>100</v>
      </c>
      <c r="B203" s="10"/>
      <c r="C203" s="10"/>
      <c r="D203" s="10"/>
      <c r="E203" s="10"/>
      <c r="F203" s="10"/>
    </row>
    <row r="204" spans="1:6" ht="15.75" x14ac:dyDescent="0.25">
      <c r="A204" s="10" t="s">
        <v>101</v>
      </c>
      <c r="B204" s="10"/>
      <c r="C204" s="10"/>
      <c r="D204" s="10"/>
      <c r="E204" s="10"/>
      <c r="F204" s="10"/>
    </row>
    <row r="206" spans="1:6" x14ac:dyDescent="0.25">
      <c r="A206" s="16" t="s">
        <v>107</v>
      </c>
    </row>
    <row r="207" spans="1:6" ht="15.75" x14ac:dyDescent="0.25">
      <c r="A207" s="10" t="s">
        <v>108</v>
      </c>
      <c r="B207" s="10"/>
      <c r="C207" s="10"/>
      <c r="D207" s="10"/>
      <c r="E207" s="10"/>
    </row>
    <row r="208" spans="1:6" ht="15.75" x14ac:dyDescent="0.25">
      <c r="A208" s="10" t="s">
        <v>109</v>
      </c>
      <c r="B208" s="10"/>
      <c r="C208" s="10"/>
      <c r="D208" s="10"/>
      <c r="E208" s="10"/>
    </row>
    <row r="210" spans="1:6" ht="15.75" x14ac:dyDescent="0.25">
      <c r="A210" s="10" t="s">
        <v>309</v>
      </c>
      <c r="B210" s="10"/>
      <c r="C210" s="10"/>
      <c r="D210" s="10"/>
    </row>
    <row r="211" spans="1:6" ht="15.75" x14ac:dyDescent="0.25">
      <c r="A211" s="10" t="s">
        <v>310</v>
      </c>
      <c r="B211" s="10"/>
      <c r="C211" s="10"/>
      <c r="D211" s="10"/>
      <c r="E211" s="10"/>
      <c r="F211" s="10"/>
    </row>
    <row r="212" spans="1:6" ht="15.75" x14ac:dyDescent="0.25">
      <c r="A212" s="10" t="s">
        <v>311</v>
      </c>
      <c r="B212" s="10"/>
      <c r="C212" s="10"/>
      <c r="D212" s="10"/>
      <c r="E212" s="10"/>
      <c r="F212" s="10"/>
    </row>
    <row r="213" spans="1:6" ht="15.75" x14ac:dyDescent="0.25">
      <c r="A213" s="10" t="s">
        <v>312</v>
      </c>
      <c r="B213" s="10"/>
      <c r="C213" s="10"/>
      <c r="D213" s="10"/>
      <c r="E213" s="10"/>
      <c r="F213" s="10"/>
    </row>
    <row r="214" spans="1:6" ht="15.75" x14ac:dyDescent="0.25">
      <c r="A214" s="10" t="s">
        <v>313</v>
      </c>
      <c r="B214" s="10"/>
      <c r="C214" s="10"/>
      <c r="D214" s="10"/>
      <c r="E214" s="10"/>
      <c r="F214" s="10"/>
    </row>
    <row r="215" spans="1:6" ht="15.75" x14ac:dyDescent="0.25">
      <c r="A215" s="10" t="s">
        <v>314</v>
      </c>
      <c r="B215" s="10"/>
      <c r="C215" s="10"/>
      <c r="D215" s="10"/>
      <c r="E215" s="10"/>
      <c r="F215" s="10"/>
    </row>
    <row r="216" spans="1:6" ht="15.75" x14ac:dyDescent="0.25">
      <c r="A216" s="10" t="s">
        <v>315</v>
      </c>
      <c r="B216" s="10"/>
      <c r="C216" s="10"/>
      <c r="D216" s="10"/>
      <c r="E216" s="10"/>
      <c r="F216" s="10"/>
    </row>
    <row r="217" spans="1:6" ht="15.75" x14ac:dyDescent="0.25">
      <c r="A217" s="10" t="s">
        <v>316</v>
      </c>
      <c r="B217" s="10"/>
      <c r="C217" s="10"/>
      <c r="D217" s="10"/>
      <c r="E217" s="10"/>
      <c r="F217" s="10"/>
    </row>
    <row r="218" spans="1:6" ht="15.75" x14ac:dyDescent="0.25">
      <c r="A218" s="10" t="s">
        <v>317</v>
      </c>
      <c r="B218" s="10"/>
      <c r="C218" s="10"/>
      <c r="D218" s="10"/>
      <c r="E218" s="10"/>
      <c r="F218" s="10"/>
    </row>
    <row r="220" spans="1:6" ht="15.75" x14ac:dyDescent="0.25">
      <c r="A220" s="10" t="s">
        <v>318</v>
      </c>
      <c r="B220" s="10"/>
      <c r="C220" s="10"/>
      <c r="D220" s="10"/>
      <c r="E220" s="10"/>
      <c r="F220" s="10"/>
    </row>
    <row r="221" spans="1:6" ht="15.75" x14ac:dyDescent="0.25">
      <c r="A221" s="10" t="s">
        <v>319</v>
      </c>
      <c r="B221" s="10"/>
      <c r="C221" s="10"/>
      <c r="D221" s="10"/>
    </row>
    <row r="222" spans="1:6" ht="15.75" x14ac:dyDescent="0.25">
      <c r="A222" s="10" t="s">
        <v>320</v>
      </c>
      <c r="B222" s="10"/>
      <c r="C222" s="10"/>
      <c r="D222" s="10"/>
      <c r="E222" s="10"/>
      <c r="F222" s="10"/>
    </row>
    <row r="223" spans="1:6" ht="15.75" x14ac:dyDescent="0.25">
      <c r="A223" s="10" t="s">
        <v>321</v>
      </c>
      <c r="B223" s="10"/>
      <c r="C223" s="10"/>
      <c r="D223" s="10"/>
      <c r="E223" s="10"/>
      <c r="F223" s="10"/>
    </row>
    <row r="224" spans="1:6" ht="15.75" x14ac:dyDescent="0.25">
      <c r="A224" s="10" t="s">
        <v>322</v>
      </c>
      <c r="B224" s="10"/>
      <c r="C224" s="10"/>
      <c r="D224" s="10"/>
      <c r="E224" s="10"/>
      <c r="F224" s="10"/>
    </row>
    <row r="225" spans="1:6" ht="15.75" x14ac:dyDescent="0.25">
      <c r="A225" s="10" t="s">
        <v>323</v>
      </c>
      <c r="B225" s="10"/>
      <c r="C225" s="10"/>
      <c r="D225" s="10"/>
      <c r="E225" s="10"/>
      <c r="F225" s="10"/>
    </row>
    <row r="227" spans="1:6" ht="15.75" x14ac:dyDescent="0.25">
      <c r="A227" s="10" t="s">
        <v>324</v>
      </c>
    </row>
    <row r="228" spans="1:6" ht="15.75" x14ac:dyDescent="0.25">
      <c r="A228" s="10" t="s">
        <v>325</v>
      </c>
    </row>
    <row r="229" spans="1:6" ht="15.75" x14ac:dyDescent="0.25">
      <c r="A229" s="10" t="s">
        <v>326</v>
      </c>
    </row>
    <row r="230" spans="1:6" ht="15.75" x14ac:dyDescent="0.25">
      <c r="A230" s="10" t="s">
        <v>327</v>
      </c>
    </row>
    <row r="231" spans="1:6" ht="15.75" x14ac:dyDescent="0.25">
      <c r="A231" s="10" t="s">
        <v>328</v>
      </c>
    </row>
    <row r="233" spans="1:6" ht="15.75" x14ac:dyDescent="0.25">
      <c r="A233" s="10" t="s">
        <v>329</v>
      </c>
    </row>
    <row r="234" spans="1:6" ht="15.75" x14ac:dyDescent="0.25">
      <c r="A234" s="10" t="s">
        <v>330</v>
      </c>
    </row>
    <row r="235" spans="1:6" ht="15.75" x14ac:dyDescent="0.25">
      <c r="A235" s="10" t="s">
        <v>331</v>
      </c>
    </row>
    <row r="236" spans="1:6" ht="15.75" x14ac:dyDescent="0.25">
      <c r="A236" s="10" t="s">
        <v>332</v>
      </c>
    </row>
    <row r="237" spans="1:6" ht="15.75" x14ac:dyDescent="0.25">
      <c r="A237" s="10" t="s">
        <v>333</v>
      </c>
    </row>
    <row r="238" spans="1:6" ht="15.75" x14ac:dyDescent="0.25">
      <c r="A238" s="10" t="s">
        <v>334</v>
      </c>
    </row>
    <row r="239" spans="1:6" ht="15.75" x14ac:dyDescent="0.25">
      <c r="A239" s="27"/>
    </row>
    <row r="240" spans="1:6" ht="15.75" x14ac:dyDescent="0.25">
      <c r="A240" s="10" t="s">
        <v>335</v>
      </c>
      <c r="B240" s="10"/>
      <c r="C240" s="10"/>
      <c r="D240" s="10"/>
      <c r="E240" s="10"/>
      <c r="F240" s="10"/>
    </row>
    <row r="241" spans="1:6" ht="15.75" x14ac:dyDescent="0.25">
      <c r="A241" s="10" t="s">
        <v>336</v>
      </c>
      <c r="B241" s="10"/>
      <c r="C241" s="10"/>
      <c r="D241" s="10"/>
      <c r="E241" s="10"/>
      <c r="F241" s="10"/>
    </row>
    <row r="242" spans="1:6" ht="15.75" x14ac:dyDescent="0.25">
      <c r="A242" s="10" t="s">
        <v>337</v>
      </c>
      <c r="B242" s="10"/>
      <c r="C242" s="10"/>
      <c r="D242" s="10"/>
      <c r="E242" s="10"/>
      <c r="F242" s="10"/>
    </row>
    <row r="243" spans="1:6" ht="15.75" x14ac:dyDescent="0.25">
      <c r="A243" s="10" t="s">
        <v>338</v>
      </c>
      <c r="B243" s="10"/>
      <c r="C243" s="10"/>
      <c r="D243" s="10"/>
      <c r="E243" s="10"/>
      <c r="F243" s="10"/>
    </row>
    <row r="244" spans="1:6" ht="15.75" x14ac:dyDescent="0.25">
      <c r="A244" s="10" t="s">
        <v>339</v>
      </c>
      <c r="B244" s="10"/>
      <c r="C244" s="10"/>
      <c r="D244" s="10"/>
      <c r="E244" s="10"/>
      <c r="F244" s="10"/>
    </row>
    <row r="245" spans="1:6" ht="15.75" x14ac:dyDescent="0.25">
      <c r="A245" s="10" t="s">
        <v>340</v>
      </c>
      <c r="B245" s="10"/>
      <c r="C245" s="10"/>
      <c r="D245" s="10"/>
      <c r="E245" s="10"/>
      <c r="F245" s="10"/>
    </row>
    <row r="246" spans="1:6" ht="15.75" x14ac:dyDescent="0.25">
      <c r="A246" s="10" t="s">
        <v>341</v>
      </c>
      <c r="B246" s="10"/>
      <c r="C246" s="10"/>
      <c r="D246" s="10"/>
      <c r="E246" s="10"/>
      <c r="F246" s="10"/>
    </row>
    <row r="247" spans="1:6" ht="15.75" x14ac:dyDescent="0.25">
      <c r="A247" s="10" t="s">
        <v>342</v>
      </c>
      <c r="B247" s="10"/>
      <c r="C247" s="10"/>
      <c r="D247" s="10"/>
      <c r="E247" s="10"/>
      <c r="F247" s="10"/>
    </row>
    <row r="248" spans="1:6" ht="15.75" x14ac:dyDescent="0.25">
      <c r="A248" s="10" t="s">
        <v>343</v>
      </c>
      <c r="B248" s="10"/>
      <c r="C248" s="10"/>
      <c r="D248" s="10"/>
      <c r="E248" s="10"/>
      <c r="F248" s="10"/>
    </row>
    <row r="249" spans="1:6" ht="15.75" x14ac:dyDescent="0.25">
      <c r="A249" s="10" t="s">
        <v>344</v>
      </c>
      <c r="B249" s="10"/>
      <c r="C249" s="10"/>
      <c r="D249" s="10"/>
      <c r="E249" s="10"/>
      <c r="F249" s="10"/>
    </row>
    <row r="250" spans="1:6" ht="15.75" x14ac:dyDescent="0.25">
      <c r="A250" s="10" t="s">
        <v>345</v>
      </c>
      <c r="B250" s="10"/>
      <c r="C250" s="10"/>
      <c r="D250" s="10"/>
      <c r="E250" s="10"/>
      <c r="F250" s="10"/>
    </row>
    <row r="252" spans="1:6" ht="15.75" x14ac:dyDescent="0.25">
      <c r="A252" s="10" t="s">
        <v>346</v>
      </c>
      <c r="B252" s="10"/>
      <c r="C252" s="10"/>
    </row>
    <row r="253" spans="1:6" ht="15.75" x14ac:dyDescent="0.25">
      <c r="A253" s="10" t="s">
        <v>347</v>
      </c>
      <c r="B253" s="10"/>
      <c r="C253" s="10"/>
    </row>
    <row r="254" spans="1:6" ht="15.75" x14ac:dyDescent="0.25">
      <c r="A254" s="10" t="s">
        <v>348</v>
      </c>
      <c r="B254" s="10"/>
      <c r="C254" s="10"/>
    </row>
    <row r="255" spans="1:6" ht="15.75" x14ac:dyDescent="0.25">
      <c r="A255" s="10" t="s">
        <v>349</v>
      </c>
      <c r="B255" s="10"/>
      <c r="C255" s="10"/>
    </row>
    <row r="257" spans="1:6" ht="15.75" x14ac:dyDescent="0.25">
      <c r="A257" s="9" t="s">
        <v>350</v>
      </c>
      <c r="B257" s="10"/>
      <c r="C257" s="10"/>
      <c r="D257" s="10"/>
      <c r="E257" s="10"/>
      <c r="F257" s="10"/>
    </row>
    <row r="258" spans="1:6" ht="15.75" x14ac:dyDescent="0.25">
      <c r="A258" s="10" t="s">
        <v>351</v>
      </c>
      <c r="B258" s="10"/>
      <c r="C258" s="10"/>
      <c r="D258" s="10"/>
      <c r="E258" s="10"/>
      <c r="F258" s="10"/>
    </row>
    <row r="259" spans="1:6" ht="15.75" x14ac:dyDescent="0.25">
      <c r="A259" s="10" t="s">
        <v>352</v>
      </c>
      <c r="B259" s="10"/>
      <c r="C259" s="10"/>
      <c r="D259" s="10"/>
      <c r="E259" s="10"/>
      <c r="F259" s="10"/>
    </row>
    <row r="260" spans="1:6" ht="15.75" x14ac:dyDescent="0.25">
      <c r="A260" s="10" t="s">
        <v>353</v>
      </c>
      <c r="B260" s="10"/>
      <c r="C260" s="10"/>
      <c r="D260" s="10"/>
      <c r="E260" s="10"/>
      <c r="F260" s="10"/>
    </row>
    <row r="261" spans="1:6" ht="15.75" x14ac:dyDescent="0.25">
      <c r="A261" s="10" t="s">
        <v>354</v>
      </c>
      <c r="B261" s="10"/>
      <c r="C261" s="10"/>
      <c r="D261" s="10"/>
      <c r="E261" s="10"/>
      <c r="F261" s="10"/>
    </row>
    <row r="262" spans="1:6" ht="15.75" x14ac:dyDescent="0.25">
      <c r="A262" s="10" t="s">
        <v>355</v>
      </c>
      <c r="B262" s="10"/>
      <c r="C262" s="10"/>
      <c r="D262" s="10"/>
      <c r="E262" s="10"/>
      <c r="F262" s="10"/>
    </row>
    <row r="264" spans="1:6" ht="15.75" x14ac:dyDescent="0.25">
      <c r="A264" s="9" t="s">
        <v>356</v>
      </c>
      <c r="C264" s="10"/>
    </row>
    <row r="265" spans="1:6" ht="15.75" x14ac:dyDescent="0.25">
      <c r="A265" s="10" t="s">
        <v>357</v>
      </c>
    </row>
    <row r="266" spans="1:6" ht="15.75" x14ac:dyDescent="0.25">
      <c r="A266" s="10" t="s">
        <v>358</v>
      </c>
    </row>
    <row r="267" spans="1:6" ht="15.75" x14ac:dyDescent="0.25">
      <c r="A267" s="10" t="s">
        <v>359</v>
      </c>
    </row>
    <row r="268" spans="1:6" ht="15.75" x14ac:dyDescent="0.25">
      <c r="A268" s="10" t="s">
        <v>360</v>
      </c>
    </row>
    <row r="269" spans="1:6" ht="15.75" x14ac:dyDescent="0.25">
      <c r="A269" s="10" t="s">
        <v>361</v>
      </c>
    </row>
    <row r="270" spans="1:6" ht="15.75" x14ac:dyDescent="0.25">
      <c r="A270" s="27" t="s">
        <v>362</v>
      </c>
    </row>
    <row r="272" spans="1:6" ht="15.75" x14ac:dyDescent="0.25">
      <c r="A272" s="10" t="s">
        <v>363</v>
      </c>
      <c r="B272" s="10"/>
      <c r="C272" s="10"/>
      <c r="D272" s="10"/>
      <c r="E272" s="10"/>
      <c r="F272" s="10"/>
    </row>
    <row r="273" spans="1:7" ht="15.75" x14ac:dyDescent="0.25">
      <c r="A273" s="10" t="s">
        <v>364</v>
      </c>
      <c r="B273" s="10"/>
      <c r="C273" s="10"/>
      <c r="D273" s="10"/>
      <c r="E273" s="10"/>
      <c r="F273" s="10"/>
    </row>
    <row r="274" spans="1:7" ht="15.75" x14ac:dyDescent="0.25">
      <c r="A274" s="10" t="s">
        <v>365</v>
      </c>
      <c r="B274" s="10"/>
      <c r="C274" s="10"/>
      <c r="D274" s="10"/>
      <c r="E274" s="10"/>
      <c r="F274" s="10"/>
    </row>
    <row r="275" spans="1:7" ht="15.75" x14ac:dyDescent="0.25">
      <c r="A275" s="10" t="s">
        <v>366</v>
      </c>
      <c r="B275" s="10"/>
      <c r="C275" s="10"/>
      <c r="D275" s="10"/>
      <c r="E275" s="10"/>
      <c r="F275" s="10"/>
    </row>
    <row r="276" spans="1:7" ht="15.75" x14ac:dyDescent="0.25">
      <c r="A276" s="10" t="s">
        <v>367</v>
      </c>
      <c r="B276" s="10"/>
      <c r="C276" s="10"/>
      <c r="D276" s="10"/>
      <c r="E276" s="10"/>
      <c r="F276" s="10"/>
    </row>
    <row r="278" spans="1:7" ht="15.75" x14ac:dyDescent="0.25">
      <c r="A278" s="9" t="s">
        <v>368</v>
      </c>
      <c r="B278" s="10"/>
      <c r="C278" s="10"/>
      <c r="D278" s="10"/>
      <c r="E278" s="10"/>
      <c r="F278" s="10"/>
      <c r="G278" s="10"/>
    </row>
    <row r="279" spans="1:7" ht="15.75" x14ac:dyDescent="0.25">
      <c r="A279" s="10" t="s">
        <v>369</v>
      </c>
      <c r="B279" s="10"/>
      <c r="C279" s="10"/>
      <c r="D279" s="10"/>
      <c r="E279" s="10"/>
      <c r="F279" s="10"/>
      <c r="G279" s="10"/>
    </row>
    <row r="280" spans="1:7" ht="15.75" x14ac:dyDescent="0.25">
      <c r="A280" s="10" t="s">
        <v>370</v>
      </c>
      <c r="B280" s="10"/>
      <c r="C280" s="10"/>
      <c r="D280" s="10"/>
      <c r="E280" s="10"/>
      <c r="F280" s="10"/>
      <c r="G280" s="10"/>
    </row>
    <row r="281" spans="1:7" ht="15.75" x14ac:dyDescent="0.25">
      <c r="A281" s="10" t="s">
        <v>371</v>
      </c>
      <c r="B281" s="10"/>
      <c r="C281" s="10"/>
      <c r="D281" s="10"/>
      <c r="E281" s="10"/>
      <c r="F281" s="10"/>
    </row>
    <row r="282" spans="1:7" ht="15.75" x14ac:dyDescent="0.25">
      <c r="A282" s="10" t="s">
        <v>372</v>
      </c>
      <c r="B282" s="10"/>
      <c r="C282" s="10"/>
      <c r="D282" s="10"/>
      <c r="E282" s="10"/>
      <c r="F282" s="10"/>
    </row>
    <row r="283" spans="1:7" ht="15.75" x14ac:dyDescent="0.25">
      <c r="A283" s="10" t="s">
        <v>373</v>
      </c>
      <c r="B283" s="10"/>
      <c r="C283" s="10"/>
      <c r="D283" s="10"/>
      <c r="E283" s="10"/>
      <c r="F283" s="10"/>
      <c r="G283" s="10"/>
    </row>
    <row r="284" spans="1:7" ht="15.75" x14ac:dyDescent="0.25">
      <c r="A284" s="10" t="s">
        <v>374</v>
      </c>
      <c r="B284" s="10"/>
      <c r="C284" s="10"/>
      <c r="D284" s="10"/>
      <c r="E284" s="10"/>
      <c r="F284" s="10"/>
      <c r="G284" s="10"/>
    </row>
    <row r="286" spans="1:7" ht="15.75" x14ac:dyDescent="0.25">
      <c r="A286" s="10" t="s">
        <v>375</v>
      </c>
      <c r="B286" s="10"/>
      <c r="C286" s="10"/>
    </row>
    <row r="287" spans="1:7" ht="15.75" x14ac:dyDescent="0.25">
      <c r="A287" s="10" t="s">
        <v>376</v>
      </c>
      <c r="B287" s="10"/>
      <c r="C287" s="10"/>
    </row>
    <row r="288" spans="1:7" ht="15.75" x14ac:dyDescent="0.25">
      <c r="A288" s="10" t="s">
        <v>377</v>
      </c>
      <c r="B288" s="10"/>
      <c r="C288" s="10"/>
    </row>
    <row r="289" spans="1:3" ht="15.75" x14ac:dyDescent="0.25">
      <c r="A289" s="10" t="s">
        <v>378</v>
      </c>
      <c r="B289" s="10"/>
      <c r="C289" s="10"/>
    </row>
    <row r="290" spans="1:3" ht="15.75" x14ac:dyDescent="0.25">
      <c r="A290" s="10" t="s">
        <v>379</v>
      </c>
      <c r="B290" s="10"/>
      <c r="C290" s="10"/>
    </row>
    <row r="291" spans="1:3" ht="15.75" x14ac:dyDescent="0.25">
      <c r="A291" s="10" t="s">
        <v>380</v>
      </c>
      <c r="B291" s="10"/>
      <c r="C291" s="10"/>
    </row>
    <row r="292" spans="1:3" ht="15.75" x14ac:dyDescent="0.25">
      <c r="A292" s="10" t="s">
        <v>381</v>
      </c>
      <c r="B292" s="10"/>
      <c r="C292" s="10"/>
    </row>
    <row r="293" spans="1:3" ht="15.75" x14ac:dyDescent="0.25">
      <c r="A293" s="10" t="s">
        <v>382</v>
      </c>
      <c r="B293" s="10"/>
      <c r="C293" s="10"/>
    </row>
    <row r="295" spans="1:3" x14ac:dyDescent="0.25">
      <c r="A295" s="28" t="s">
        <v>384</v>
      </c>
    </row>
    <row r="296" spans="1:3" x14ac:dyDescent="0.25">
      <c r="A296" t="s">
        <v>385</v>
      </c>
    </row>
    <row r="297" spans="1:3" x14ac:dyDescent="0.25">
      <c r="A297" t="s">
        <v>386</v>
      </c>
    </row>
    <row r="298" spans="1:3" x14ac:dyDescent="0.25">
      <c r="A298" t="s">
        <v>387</v>
      </c>
    </row>
    <row r="299" spans="1:3" x14ac:dyDescent="0.25">
      <c r="A299" t="s">
        <v>383</v>
      </c>
    </row>
    <row r="301" spans="1:3" x14ac:dyDescent="0.25">
      <c r="A301" s="28" t="s">
        <v>388</v>
      </c>
    </row>
    <row r="302" spans="1:3" x14ac:dyDescent="0.25">
      <c r="A302" t="s">
        <v>389</v>
      </c>
    </row>
    <row r="303" spans="1:3" x14ac:dyDescent="0.25">
      <c r="A303" t="s">
        <v>390</v>
      </c>
    </row>
    <row r="304" spans="1:3" x14ac:dyDescent="0.25">
      <c r="A304" t="s">
        <v>391</v>
      </c>
    </row>
    <row r="305" spans="1:1" x14ac:dyDescent="0.25">
      <c r="A305" t="s">
        <v>383</v>
      </c>
    </row>
    <row r="307" spans="1:1" x14ac:dyDescent="0.25">
      <c r="A307" s="16" t="s">
        <v>392</v>
      </c>
    </row>
    <row r="308" spans="1:1" x14ac:dyDescent="0.25">
      <c r="A308" t="s">
        <v>393</v>
      </c>
    </row>
    <row r="309" spans="1:1" x14ac:dyDescent="0.25">
      <c r="A309" t="s">
        <v>394</v>
      </c>
    </row>
    <row r="310" spans="1:1" x14ac:dyDescent="0.25">
      <c r="A310" t="s">
        <v>395</v>
      </c>
    </row>
    <row r="311" spans="1:1" x14ac:dyDescent="0.25">
      <c r="A311" t="s">
        <v>396</v>
      </c>
    </row>
    <row r="312" spans="1:1" x14ac:dyDescent="0.25">
      <c r="A312" t="s">
        <v>397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L116"/>
  <sheetViews>
    <sheetView workbookViewId="0">
      <selection activeCell="Q7" sqref="Q7"/>
    </sheetView>
  </sheetViews>
  <sheetFormatPr defaultRowHeight="15" x14ac:dyDescent="0.25"/>
  <cols>
    <col min="1" max="1" width="24.28515625" customWidth="1"/>
    <col min="2" max="2" width="12.42578125" customWidth="1"/>
    <col min="3" max="3" width="11.42578125" customWidth="1"/>
    <col min="4" max="4" width="12.5703125" customWidth="1"/>
    <col min="5" max="5" width="21.28515625" customWidth="1"/>
  </cols>
  <sheetData>
    <row r="2" spans="1:12" x14ac:dyDescent="0.25">
      <c r="B2" s="2" t="s">
        <v>61</v>
      </c>
      <c r="C2" s="2" t="s">
        <v>62</v>
      </c>
      <c r="D2" s="2" t="s">
        <v>63</v>
      </c>
      <c r="E2" s="2" t="s">
        <v>64</v>
      </c>
    </row>
    <row r="3" spans="1:12" x14ac:dyDescent="0.25">
      <c r="A3" t="s">
        <v>65</v>
      </c>
      <c r="B3" s="14">
        <v>2.5110000000000001</v>
      </c>
      <c r="C3" s="14">
        <f>B3-B9</f>
        <v>2.4810000000000003</v>
      </c>
      <c r="D3" s="14">
        <v>100</v>
      </c>
      <c r="E3" s="15">
        <f>(11.04*C3*C3)+(11.948*C3)+(1.5134)</f>
        <v>99.111573440000015</v>
      </c>
    </row>
    <row r="4" spans="1:12" x14ac:dyDescent="0.25">
      <c r="A4" t="s">
        <v>66</v>
      </c>
      <c r="B4" s="14">
        <v>1.7030000000000001</v>
      </c>
      <c r="C4" s="14">
        <f>B4-B9</f>
        <v>1.673</v>
      </c>
      <c r="D4" s="14">
        <v>50</v>
      </c>
      <c r="E4" s="15">
        <f t="shared" ref="E4:E9" si="0">(11.04*C4*C4)+(11.948*C4)+(1.5134)</f>
        <v>52.402580159999992</v>
      </c>
    </row>
    <row r="5" spans="1:12" x14ac:dyDescent="0.25">
      <c r="A5" t="s">
        <v>67</v>
      </c>
      <c r="B5" s="14">
        <v>1.024</v>
      </c>
      <c r="C5" s="14">
        <f>B5-B9</f>
        <v>0.99399999999999999</v>
      </c>
      <c r="D5" s="14">
        <v>25</v>
      </c>
      <c r="E5" s="15">
        <f t="shared" si="0"/>
        <v>24.297629439999998</v>
      </c>
    </row>
    <row r="6" spans="1:12" x14ac:dyDescent="0.25">
      <c r="A6" t="s">
        <v>68</v>
      </c>
      <c r="B6" s="14">
        <v>0.54300000000000004</v>
      </c>
      <c r="C6" s="14">
        <f>B6-B9</f>
        <v>0.51300000000000001</v>
      </c>
      <c r="D6" s="14">
        <v>12.5</v>
      </c>
      <c r="E6" s="15">
        <f t="shared" si="0"/>
        <v>10.548109760000001</v>
      </c>
    </row>
    <row r="7" spans="1:12" x14ac:dyDescent="0.25">
      <c r="A7" t="s">
        <v>69</v>
      </c>
      <c r="B7" s="14">
        <v>0.318</v>
      </c>
      <c r="C7" s="14">
        <f>B7-B9</f>
        <v>0.28800000000000003</v>
      </c>
      <c r="D7" s="14">
        <v>6.25</v>
      </c>
      <c r="E7" s="15">
        <f t="shared" si="0"/>
        <v>5.8701257600000005</v>
      </c>
    </row>
    <row r="8" spans="1:12" x14ac:dyDescent="0.25">
      <c r="A8" t="s">
        <v>70</v>
      </c>
      <c r="B8" s="14">
        <v>0.152</v>
      </c>
      <c r="C8" s="14">
        <f>B8-B9</f>
        <v>0.122</v>
      </c>
      <c r="D8" s="14">
        <v>3.125</v>
      </c>
      <c r="E8" s="15">
        <f t="shared" si="0"/>
        <v>3.1353753600000003</v>
      </c>
    </row>
    <row r="9" spans="1:12" x14ac:dyDescent="0.25">
      <c r="A9" t="s">
        <v>71</v>
      </c>
      <c r="B9" s="14">
        <v>0.03</v>
      </c>
      <c r="C9" s="14">
        <f>B9-B9</f>
        <v>0</v>
      </c>
      <c r="D9" s="14">
        <v>0</v>
      </c>
      <c r="E9" s="15">
        <f t="shared" si="0"/>
        <v>1.5134000000000001</v>
      </c>
    </row>
    <row r="15" spans="1:12" x14ac:dyDescent="0.25">
      <c r="J15" s="16" t="s">
        <v>72</v>
      </c>
      <c r="K15" s="16"/>
      <c r="L15" s="16"/>
    </row>
    <row r="20" spans="1:5" x14ac:dyDescent="0.25">
      <c r="A20" s="2" t="s">
        <v>73</v>
      </c>
      <c r="B20" s="2" t="s">
        <v>61</v>
      </c>
      <c r="C20" s="2" t="s">
        <v>71</v>
      </c>
      <c r="D20" s="2" t="s">
        <v>62</v>
      </c>
      <c r="E20" s="2" t="s">
        <v>74</v>
      </c>
    </row>
    <row r="21" spans="1:5" x14ac:dyDescent="0.25">
      <c r="A21" s="3" t="s">
        <v>110</v>
      </c>
      <c r="B21" s="14">
        <v>1.587</v>
      </c>
      <c r="C21" s="14">
        <v>0.03</v>
      </c>
      <c r="D21" s="14">
        <f t="shared" ref="D21:D69" si="1">(B21-C21)</f>
        <v>1.5569999999999999</v>
      </c>
      <c r="E21" s="17">
        <f t="shared" ref="E21:E69" si="2">(11.04*D21*D21)+(11.948*D21)+(1.5134)</f>
        <v>46.880144959999988</v>
      </c>
    </row>
    <row r="22" spans="1:5" x14ac:dyDescent="0.25">
      <c r="A22" s="3" t="s">
        <v>111</v>
      </c>
      <c r="B22" s="14">
        <v>1.91</v>
      </c>
      <c r="C22" s="14">
        <v>0.03</v>
      </c>
      <c r="D22" s="14">
        <f t="shared" si="1"/>
        <v>1.88</v>
      </c>
      <c r="E22" s="17">
        <f t="shared" si="2"/>
        <v>62.995415999999985</v>
      </c>
    </row>
    <row r="23" spans="1:5" x14ac:dyDescent="0.25">
      <c r="A23" s="3" t="s">
        <v>112</v>
      </c>
      <c r="B23" s="14">
        <v>1.726</v>
      </c>
      <c r="C23" s="14">
        <v>0.03</v>
      </c>
      <c r="D23" s="14">
        <f t="shared" si="1"/>
        <v>1.696</v>
      </c>
      <c r="E23" s="17">
        <f t="shared" si="2"/>
        <v>53.532840639999996</v>
      </c>
    </row>
    <row r="24" spans="1:5" x14ac:dyDescent="0.25">
      <c r="A24" s="3" t="s">
        <v>113</v>
      </c>
      <c r="B24" s="14">
        <v>2.1429999999999998</v>
      </c>
      <c r="C24" s="14">
        <v>0.03</v>
      </c>
      <c r="D24" s="14">
        <f t="shared" si="1"/>
        <v>2.113</v>
      </c>
      <c r="E24" s="17">
        <f t="shared" si="2"/>
        <v>76.050573760000006</v>
      </c>
    </row>
    <row r="25" spans="1:5" x14ac:dyDescent="0.25">
      <c r="A25" s="3" t="s">
        <v>114</v>
      </c>
      <c r="B25" s="14">
        <v>1.702</v>
      </c>
      <c r="C25" s="14">
        <v>0.03</v>
      </c>
      <c r="D25" s="14">
        <f t="shared" si="1"/>
        <v>1.6719999999999999</v>
      </c>
      <c r="E25" s="17">
        <f t="shared" si="2"/>
        <v>52.35370335999999</v>
      </c>
    </row>
    <row r="26" spans="1:5" x14ac:dyDescent="0.25">
      <c r="A26" s="3" t="s">
        <v>115</v>
      </c>
      <c r="B26" s="14">
        <v>1.2110000000000001</v>
      </c>
      <c r="C26" s="14">
        <v>0.03</v>
      </c>
      <c r="D26" s="14">
        <f t="shared" si="1"/>
        <v>1.181</v>
      </c>
      <c r="E26" s="17">
        <f t="shared" si="2"/>
        <v>31.022149440000003</v>
      </c>
    </row>
    <row r="27" spans="1:5" x14ac:dyDescent="0.25">
      <c r="A27" s="3" t="s">
        <v>116</v>
      </c>
      <c r="B27" s="14">
        <v>1.589</v>
      </c>
      <c r="C27" s="14">
        <v>0.03</v>
      </c>
      <c r="D27" s="14">
        <f t="shared" si="1"/>
        <v>1.5589999999999999</v>
      </c>
      <c r="E27" s="17">
        <f t="shared" si="2"/>
        <v>46.972842239999999</v>
      </c>
    </row>
    <row r="28" spans="1:5" x14ac:dyDescent="0.25">
      <c r="A28" s="3" t="s">
        <v>117</v>
      </c>
      <c r="B28" s="14">
        <v>1.7090000000000001</v>
      </c>
      <c r="C28" s="14">
        <v>0.03</v>
      </c>
      <c r="D28" s="14">
        <f t="shared" si="1"/>
        <v>1.679</v>
      </c>
      <c r="E28" s="17">
        <f t="shared" si="2"/>
        <v>52.696304639999994</v>
      </c>
    </row>
    <row r="29" spans="1:5" x14ac:dyDescent="0.25">
      <c r="A29" s="3" t="s">
        <v>118</v>
      </c>
      <c r="B29" s="14">
        <v>1.8759999999999999</v>
      </c>
      <c r="C29" s="14">
        <v>0.03</v>
      </c>
      <c r="D29" s="14">
        <f t="shared" si="1"/>
        <v>1.8459999999999999</v>
      </c>
      <c r="E29" s="17">
        <f t="shared" si="2"/>
        <v>61.190592639999991</v>
      </c>
    </row>
    <row r="30" spans="1:5" x14ac:dyDescent="0.25">
      <c r="A30" s="3" t="s">
        <v>119</v>
      </c>
      <c r="B30" s="14">
        <v>1.5840000000000001</v>
      </c>
      <c r="C30" s="14">
        <v>0.03</v>
      </c>
      <c r="D30" s="14">
        <f t="shared" si="1"/>
        <v>1.554</v>
      </c>
      <c r="E30" s="17">
        <f t="shared" si="2"/>
        <v>46.741264640000004</v>
      </c>
    </row>
    <row r="31" spans="1:5" x14ac:dyDescent="0.25">
      <c r="A31" s="3" t="s">
        <v>120</v>
      </c>
      <c r="B31" s="14">
        <v>2.0750000000000002</v>
      </c>
      <c r="C31" s="14">
        <v>0.03</v>
      </c>
      <c r="D31" s="14">
        <f t="shared" si="1"/>
        <v>2.0450000000000004</v>
      </c>
      <c r="E31" s="17">
        <f t="shared" si="2"/>
        <v>72.116616000000022</v>
      </c>
    </row>
    <row r="32" spans="1:5" x14ac:dyDescent="0.25">
      <c r="A32" s="3" t="s">
        <v>121</v>
      </c>
      <c r="B32" s="14">
        <v>2.0760000000000001</v>
      </c>
      <c r="C32" s="14">
        <v>0.03</v>
      </c>
      <c r="D32" s="14">
        <f t="shared" si="1"/>
        <v>2.0460000000000003</v>
      </c>
      <c r="E32" s="17">
        <f t="shared" si="2"/>
        <v>72.173728640000007</v>
      </c>
    </row>
    <row r="33" spans="1:5" x14ac:dyDescent="0.25">
      <c r="A33" s="3" t="s">
        <v>122</v>
      </c>
      <c r="B33" s="14">
        <v>1.762</v>
      </c>
      <c r="C33" s="14">
        <v>0.03</v>
      </c>
      <c r="D33" s="14">
        <f t="shared" si="1"/>
        <v>1.732</v>
      </c>
      <c r="E33" s="17">
        <f t="shared" si="2"/>
        <v>55.325392959999995</v>
      </c>
    </row>
    <row r="34" spans="1:5" x14ac:dyDescent="0.25">
      <c r="A34" s="3" t="s">
        <v>123</v>
      </c>
      <c r="B34" s="14">
        <v>2.09</v>
      </c>
      <c r="C34" s="14">
        <v>0.03</v>
      </c>
      <c r="D34" s="14">
        <f t="shared" si="1"/>
        <v>2.06</v>
      </c>
      <c r="E34" s="17">
        <f t="shared" si="2"/>
        <v>72.97562400000001</v>
      </c>
    </row>
    <row r="35" spans="1:5" x14ac:dyDescent="0.25">
      <c r="A35" s="3" t="s">
        <v>124</v>
      </c>
      <c r="B35" s="14">
        <v>1.696</v>
      </c>
      <c r="C35" s="14">
        <v>0.03</v>
      </c>
      <c r="D35" s="14">
        <f t="shared" si="1"/>
        <v>1.6659999999999999</v>
      </c>
      <c r="E35" s="17">
        <f t="shared" si="2"/>
        <v>52.060906239999987</v>
      </c>
    </row>
    <row r="36" spans="1:5" x14ac:dyDescent="0.25">
      <c r="A36" s="3" t="s">
        <v>125</v>
      </c>
      <c r="B36" s="14">
        <v>1.155</v>
      </c>
      <c r="C36" s="14">
        <v>0.03</v>
      </c>
      <c r="D36" s="14">
        <f t="shared" si="1"/>
        <v>1.125</v>
      </c>
      <c r="E36" s="17">
        <f t="shared" si="2"/>
        <v>28.927400000000002</v>
      </c>
    </row>
    <row r="37" spans="1:5" x14ac:dyDescent="0.25">
      <c r="A37" s="3" t="s">
        <v>126</v>
      </c>
      <c r="B37" s="14">
        <v>2.016</v>
      </c>
      <c r="C37" s="14">
        <v>0.03</v>
      </c>
      <c r="D37" s="14">
        <f t="shared" si="1"/>
        <v>1.986</v>
      </c>
      <c r="E37" s="17">
        <f t="shared" si="2"/>
        <v>68.786051839999999</v>
      </c>
    </row>
    <row r="38" spans="1:5" x14ac:dyDescent="0.25">
      <c r="A38" s="3" t="s">
        <v>127</v>
      </c>
      <c r="B38" s="14">
        <v>1.653</v>
      </c>
      <c r="C38" s="14">
        <v>0.03</v>
      </c>
      <c r="D38" s="14">
        <f t="shared" si="1"/>
        <v>1.623</v>
      </c>
      <c r="E38" s="17">
        <f t="shared" si="2"/>
        <v>49.985788159999991</v>
      </c>
    </row>
    <row r="39" spans="1:5" x14ac:dyDescent="0.25">
      <c r="A39" s="3" t="s">
        <v>128</v>
      </c>
      <c r="B39" s="14">
        <v>1.8080000000000001</v>
      </c>
      <c r="C39" s="14">
        <v>0.03</v>
      </c>
      <c r="D39" s="14">
        <f t="shared" si="1"/>
        <v>1.778</v>
      </c>
      <c r="E39" s="17">
        <f t="shared" si="2"/>
        <v>57.657519359999995</v>
      </c>
    </row>
    <row r="40" spans="1:5" x14ac:dyDescent="0.25">
      <c r="A40" s="3" t="s">
        <v>129</v>
      </c>
      <c r="B40" s="14">
        <v>1.94</v>
      </c>
      <c r="C40" s="14">
        <v>0.03</v>
      </c>
      <c r="D40" s="14">
        <f t="shared" si="1"/>
        <v>1.91</v>
      </c>
      <c r="E40" s="17">
        <f t="shared" si="2"/>
        <v>64.609104000000002</v>
      </c>
    </row>
    <row r="41" spans="1:5" x14ac:dyDescent="0.25">
      <c r="A41" s="3" t="s">
        <v>130</v>
      </c>
      <c r="B41" s="14">
        <v>1.038</v>
      </c>
      <c r="C41" s="14">
        <v>0.03</v>
      </c>
      <c r="D41" s="14">
        <f t="shared" si="1"/>
        <v>1.008</v>
      </c>
      <c r="E41" s="17">
        <f t="shared" si="2"/>
        <v>24.774330559999999</v>
      </c>
    </row>
    <row r="42" spans="1:5" x14ac:dyDescent="0.25">
      <c r="A42" s="3" t="s">
        <v>131</v>
      </c>
      <c r="B42" s="14">
        <v>1.792</v>
      </c>
      <c r="C42" s="14">
        <v>0.03</v>
      </c>
      <c r="D42" s="14">
        <f t="shared" si="1"/>
        <v>1.762</v>
      </c>
      <c r="E42" s="17">
        <f t="shared" si="2"/>
        <v>56.841045759999993</v>
      </c>
    </row>
    <row r="43" spans="1:5" x14ac:dyDescent="0.25">
      <c r="A43" s="3" t="s">
        <v>132</v>
      </c>
      <c r="B43" s="14">
        <v>1.4039999999999999</v>
      </c>
      <c r="C43" s="14">
        <v>0.03</v>
      </c>
      <c r="D43" s="14">
        <f t="shared" si="1"/>
        <v>1.3739999999999999</v>
      </c>
      <c r="E43" s="17">
        <f t="shared" si="2"/>
        <v>38.772103039999998</v>
      </c>
    </row>
    <row r="44" spans="1:5" x14ac:dyDescent="0.25">
      <c r="A44" s="3" t="s">
        <v>133</v>
      </c>
      <c r="B44" s="14">
        <v>1.7390000000000001</v>
      </c>
      <c r="C44" s="14">
        <v>0.03</v>
      </c>
      <c r="D44" s="14">
        <f t="shared" si="1"/>
        <v>1.7090000000000001</v>
      </c>
      <c r="E44" s="17">
        <f t="shared" si="2"/>
        <v>54.17685024</v>
      </c>
    </row>
    <row r="45" spans="1:5" x14ac:dyDescent="0.25">
      <c r="A45" s="3" t="s">
        <v>134</v>
      </c>
      <c r="B45" s="14">
        <v>1.2330000000000001</v>
      </c>
      <c r="C45" s="14">
        <v>0.03</v>
      </c>
      <c r="D45" s="14">
        <f t="shared" si="1"/>
        <v>1.2030000000000001</v>
      </c>
      <c r="E45" s="17">
        <f t="shared" si="2"/>
        <v>31.864031360000002</v>
      </c>
    </row>
    <row r="46" spans="1:5" x14ac:dyDescent="0.25">
      <c r="A46" s="3" t="s">
        <v>135</v>
      </c>
      <c r="B46" s="14">
        <v>1.3029999999999999</v>
      </c>
      <c r="C46" s="14">
        <v>0.03</v>
      </c>
      <c r="D46" s="14">
        <f t="shared" si="1"/>
        <v>1.2729999999999999</v>
      </c>
      <c r="E46" s="17">
        <f t="shared" si="2"/>
        <v>34.613844159999992</v>
      </c>
    </row>
    <row r="47" spans="1:5" x14ac:dyDescent="0.25">
      <c r="A47" s="3" t="s">
        <v>136</v>
      </c>
      <c r="B47" s="14">
        <v>1.5449999999999999</v>
      </c>
      <c r="C47" s="14">
        <v>0.03</v>
      </c>
      <c r="D47" s="14">
        <f t="shared" si="1"/>
        <v>1.5149999999999999</v>
      </c>
      <c r="E47" s="17">
        <f t="shared" si="2"/>
        <v>44.953903999999987</v>
      </c>
    </row>
    <row r="48" spans="1:5" x14ac:dyDescent="0.25">
      <c r="A48" s="3" t="s">
        <v>137</v>
      </c>
      <c r="B48" s="14">
        <v>1.784</v>
      </c>
      <c r="C48" s="14">
        <v>0.03</v>
      </c>
      <c r="D48" s="14">
        <f t="shared" si="1"/>
        <v>1.754</v>
      </c>
      <c r="E48" s="17">
        <f t="shared" si="2"/>
        <v>56.434928639999995</v>
      </c>
    </row>
    <row r="49" spans="1:5" x14ac:dyDescent="0.25">
      <c r="A49" s="3" t="s">
        <v>138</v>
      </c>
      <c r="B49" s="14">
        <v>1.8540000000000001</v>
      </c>
      <c r="C49" s="14">
        <v>0.03</v>
      </c>
      <c r="D49" s="14">
        <f t="shared" si="1"/>
        <v>1.8240000000000001</v>
      </c>
      <c r="E49" s="17">
        <f t="shared" si="2"/>
        <v>60.036367039999995</v>
      </c>
    </row>
    <row r="50" spans="1:5" x14ac:dyDescent="0.25">
      <c r="A50" s="3" t="s">
        <v>139</v>
      </c>
      <c r="B50" s="14">
        <v>1.3109999999999999</v>
      </c>
      <c r="C50" s="14">
        <v>0.03</v>
      </c>
      <c r="D50" s="14">
        <f t="shared" si="1"/>
        <v>1.2809999999999999</v>
      </c>
      <c r="E50" s="17">
        <f t="shared" si="2"/>
        <v>34.934997439999989</v>
      </c>
    </row>
    <row r="51" spans="1:5" x14ac:dyDescent="0.25">
      <c r="A51" s="3" t="s">
        <v>140</v>
      </c>
      <c r="B51" s="14">
        <v>1.4490000000000001</v>
      </c>
      <c r="C51" s="14">
        <v>0.03</v>
      </c>
      <c r="D51" s="14">
        <f t="shared" si="1"/>
        <v>1.419</v>
      </c>
      <c r="E51" s="17">
        <f t="shared" si="2"/>
        <v>40.697325439999993</v>
      </c>
    </row>
    <row r="52" spans="1:5" x14ac:dyDescent="0.25">
      <c r="A52" s="3" t="s">
        <v>141</v>
      </c>
      <c r="B52" s="14">
        <v>1.204</v>
      </c>
      <c r="C52" s="14">
        <v>0.03</v>
      </c>
      <c r="D52" s="14">
        <f t="shared" si="1"/>
        <v>1.1739999999999999</v>
      </c>
      <c r="E52" s="17">
        <f t="shared" si="2"/>
        <v>30.756519039999997</v>
      </c>
    </row>
    <row r="53" spans="1:5" x14ac:dyDescent="0.25">
      <c r="A53" s="3" t="s">
        <v>142</v>
      </c>
      <c r="B53" s="14">
        <v>1.167</v>
      </c>
      <c r="C53" s="14">
        <v>0.03</v>
      </c>
      <c r="D53" s="14">
        <f t="shared" si="1"/>
        <v>1.137</v>
      </c>
      <c r="E53" s="17">
        <f t="shared" si="2"/>
        <v>29.370445759999999</v>
      </c>
    </row>
    <row r="54" spans="1:5" x14ac:dyDescent="0.25">
      <c r="A54" s="3" t="s">
        <v>143</v>
      </c>
      <c r="B54" s="14">
        <v>2.109</v>
      </c>
      <c r="C54" s="14">
        <v>0.03</v>
      </c>
      <c r="D54" s="14">
        <f t="shared" si="1"/>
        <v>2.0790000000000002</v>
      </c>
      <c r="E54" s="17">
        <f t="shared" si="2"/>
        <v>74.070832640000006</v>
      </c>
    </row>
    <row r="55" spans="1:5" x14ac:dyDescent="0.25">
      <c r="A55" s="3" t="s">
        <v>144</v>
      </c>
      <c r="B55" s="14">
        <v>0.83799999999999997</v>
      </c>
      <c r="C55" s="14">
        <v>0.03</v>
      </c>
      <c r="D55" s="14">
        <f t="shared" si="1"/>
        <v>0.80799999999999994</v>
      </c>
      <c r="E55" s="17">
        <f t="shared" si="2"/>
        <v>18.375002559999999</v>
      </c>
    </row>
    <row r="56" spans="1:5" x14ac:dyDescent="0.25">
      <c r="A56" s="3" t="s">
        <v>145</v>
      </c>
      <c r="B56" s="14">
        <v>1.4390000000000001</v>
      </c>
      <c r="C56" s="14">
        <v>0.03</v>
      </c>
      <c r="D56" s="14">
        <f t="shared" si="1"/>
        <v>1.409</v>
      </c>
      <c r="E56" s="17">
        <f t="shared" si="2"/>
        <v>40.265634239999997</v>
      </c>
    </row>
    <row r="57" spans="1:5" x14ac:dyDescent="0.25">
      <c r="A57" s="3" t="s">
        <v>146</v>
      </c>
      <c r="B57" s="14">
        <v>0.63900000000000001</v>
      </c>
      <c r="C57" s="14">
        <v>0.03</v>
      </c>
      <c r="D57" s="14">
        <f t="shared" si="1"/>
        <v>0.60899999999999999</v>
      </c>
      <c r="E57" s="17">
        <f t="shared" si="2"/>
        <v>12.884258240000001</v>
      </c>
    </row>
    <row r="58" spans="1:5" x14ac:dyDescent="0.25">
      <c r="A58" s="3" t="s">
        <v>147</v>
      </c>
      <c r="B58" s="14">
        <v>1.1220000000000001</v>
      </c>
      <c r="C58" s="14">
        <v>0.03</v>
      </c>
      <c r="D58" s="14">
        <f t="shared" si="1"/>
        <v>1.0920000000000001</v>
      </c>
      <c r="E58" s="17">
        <f t="shared" si="2"/>
        <v>27.725418560000005</v>
      </c>
    </row>
    <row r="59" spans="1:5" x14ac:dyDescent="0.25">
      <c r="A59" s="3" t="s">
        <v>148</v>
      </c>
      <c r="B59" s="14">
        <v>1.038</v>
      </c>
      <c r="C59" s="14">
        <v>0.03</v>
      </c>
      <c r="D59" s="14">
        <f t="shared" si="1"/>
        <v>1.008</v>
      </c>
      <c r="E59" s="17">
        <f t="shared" si="2"/>
        <v>24.774330559999999</v>
      </c>
    </row>
    <row r="60" spans="1:5" x14ac:dyDescent="0.25">
      <c r="A60" s="3" t="s">
        <v>149</v>
      </c>
      <c r="B60" s="14">
        <v>0.56799999999999995</v>
      </c>
      <c r="C60" s="14">
        <v>0.03</v>
      </c>
      <c r="D60" s="14">
        <f t="shared" si="1"/>
        <v>0.53799999999999992</v>
      </c>
      <c r="E60" s="17">
        <f t="shared" si="2"/>
        <v>11.136885759999998</v>
      </c>
    </row>
    <row r="61" spans="1:5" x14ac:dyDescent="0.25">
      <c r="A61" s="3" t="s">
        <v>150</v>
      </c>
      <c r="B61" s="14">
        <v>0.85099999999999998</v>
      </c>
      <c r="C61" s="14">
        <v>0.03</v>
      </c>
      <c r="D61" s="14">
        <f t="shared" si="1"/>
        <v>0.82099999999999995</v>
      </c>
      <c r="E61" s="17">
        <f t="shared" si="2"/>
        <v>18.764120639999998</v>
      </c>
    </row>
    <row r="62" spans="1:5" x14ac:dyDescent="0.25">
      <c r="A62" s="3" t="s">
        <v>151</v>
      </c>
      <c r="B62" s="14">
        <v>0.753</v>
      </c>
      <c r="C62" s="14">
        <v>0.03</v>
      </c>
      <c r="D62" s="14">
        <f t="shared" si="1"/>
        <v>0.72299999999999998</v>
      </c>
      <c r="E62" s="17">
        <f t="shared" si="2"/>
        <v>15.922732159999999</v>
      </c>
    </row>
    <row r="63" spans="1:5" x14ac:dyDescent="0.25">
      <c r="A63" s="3" t="s">
        <v>152</v>
      </c>
      <c r="B63" s="14">
        <v>2.1080000000000001</v>
      </c>
      <c r="C63" s="14">
        <v>0.03</v>
      </c>
      <c r="D63" s="14">
        <f t="shared" si="1"/>
        <v>2.0780000000000003</v>
      </c>
      <c r="E63" s="17">
        <f t="shared" si="2"/>
        <v>74.012991360000015</v>
      </c>
    </row>
    <row r="64" spans="1:5" x14ac:dyDescent="0.25">
      <c r="A64" s="3" t="s">
        <v>153</v>
      </c>
      <c r="B64" s="14">
        <v>1.1379999999999999</v>
      </c>
      <c r="C64" s="14">
        <v>0.03</v>
      </c>
      <c r="D64" s="14">
        <f t="shared" si="1"/>
        <v>1.1079999999999999</v>
      </c>
      <c r="E64" s="17">
        <f t="shared" si="2"/>
        <v>28.305194559999993</v>
      </c>
    </row>
    <row r="65" spans="1:5" x14ac:dyDescent="0.25">
      <c r="A65" s="3" t="s">
        <v>154</v>
      </c>
      <c r="B65" s="14">
        <v>1.7869999999999999</v>
      </c>
      <c r="C65" s="14">
        <v>0.03</v>
      </c>
      <c r="D65" s="14">
        <f t="shared" si="1"/>
        <v>1.7569999999999999</v>
      </c>
      <c r="E65" s="17">
        <f t="shared" si="2"/>
        <v>56.587056959999991</v>
      </c>
    </row>
    <row r="66" spans="1:5" x14ac:dyDescent="0.25">
      <c r="A66" s="3" t="s">
        <v>155</v>
      </c>
      <c r="B66" s="14">
        <v>2.0129999999999999</v>
      </c>
      <c r="C66" s="14">
        <v>0.03</v>
      </c>
      <c r="D66" s="14">
        <f t="shared" si="1"/>
        <v>1.9829999999999999</v>
      </c>
      <c r="E66" s="17">
        <f t="shared" si="2"/>
        <v>68.618754559999999</v>
      </c>
    </row>
    <row r="67" spans="1:5" x14ac:dyDescent="0.25">
      <c r="A67" s="3" t="s">
        <v>156</v>
      </c>
      <c r="B67" s="14">
        <v>2.101</v>
      </c>
      <c r="C67" s="14">
        <v>0.03</v>
      </c>
      <c r="D67" s="14">
        <f t="shared" si="1"/>
        <v>2.0710000000000002</v>
      </c>
      <c r="E67" s="17">
        <f t="shared" si="2"/>
        <v>73.608720640000016</v>
      </c>
    </row>
    <row r="68" spans="1:5" x14ac:dyDescent="0.25">
      <c r="A68" s="3" t="s">
        <v>157</v>
      </c>
      <c r="B68" s="14">
        <v>0.95699999999999996</v>
      </c>
      <c r="C68" s="14">
        <v>0.03</v>
      </c>
      <c r="D68" s="14">
        <f t="shared" si="1"/>
        <v>0.92699999999999994</v>
      </c>
      <c r="E68" s="17">
        <f t="shared" si="2"/>
        <v>22.076188159999997</v>
      </c>
    </row>
    <row r="69" spans="1:5" x14ac:dyDescent="0.25">
      <c r="A69" s="3" t="s">
        <v>158</v>
      </c>
      <c r="B69" s="14">
        <v>1.226</v>
      </c>
      <c r="C69" s="14">
        <v>0.03</v>
      </c>
      <c r="D69" s="14">
        <f t="shared" si="1"/>
        <v>1.196</v>
      </c>
      <c r="E69" s="17">
        <f t="shared" si="2"/>
        <v>31.595000639999999</v>
      </c>
    </row>
    <row r="70" spans="1:5" x14ac:dyDescent="0.25">
      <c r="A70" s="3" t="s">
        <v>159</v>
      </c>
      <c r="B70" s="14">
        <v>1.123</v>
      </c>
      <c r="C70" s="14">
        <v>0.03</v>
      </c>
      <c r="D70" s="14">
        <f t="shared" ref="D70:D116" si="3">(B70-C70)</f>
        <v>1.093</v>
      </c>
      <c r="E70" s="17">
        <f t="shared" ref="E70:E116" si="4">(11.04*D70*D70)+(11.948*D70)+(1.5134)</f>
        <v>27.761488959999998</v>
      </c>
    </row>
    <row r="71" spans="1:5" x14ac:dyDescent="0.25">
      <c r="A71" s="3" t="s">
        <v>160</v>
      </c>
      <c r="B71" s="14">
        <v>0.75600000000000001</v>
      </c>
      <c r="C71" s="14">
        <v>0.03</v>
      </c>
      <c r="D71" s="14">
        <f t="shared" si="3"/>
        <v>0.72599999999999998</v>
      </c>
      <c r="E71" s="17">
        <f t="shared" si="4"/>
        <v>16.00656704</v>
      </c>
    </row>
    <row r="72" spans="1:5" x14ac:dyDescent="0.25">
      <c r="A72" s="3" t="s">
        <v>161</v>
      </c>
      <c r="B72" s="14">
        <v>1.1599999999999999</v>
      </c>
      <c r="C72" s="14">
        <v>0.03</v>
      </c>
      <c r="D72" s="14">
        <f t="shared" si="3"/>
        <v>1.1299999999999999</v>
      </c>
      <c r="E72" s="17">
        <f t="shared" si="4"/>
        <v>29.111615999999994</v>
      </c>
    </row>
    <row r="73" spans="1:5" x14ac:dyDescent="0.25">
      <c r="A73" s="3" t="s">
        <v>162</v>
      </c>
      <c r="B73" s="14">
        <v>1.0900000000000001</v>
      </c>
      <c r="C73" s="14">
        <v>0.03</v>
      </c>
      <c r="D73" s="14">
        <f t="shared" si="3"/>
        <v>1.06</v>
      </c>
      <c r="E73" s="17">
        <f t="shared" si="4"/>
        <v>26.582824000000002</v>
      </c>
    </row>
    <row r="74" spans="1:5" x14ac:dyDescent="0.25">
      <c r="A74" s="3" t="s">
        <v>163</v>
      </c>
      <c r="B74" s="14">
        <v>0.91400000000000003</v>
      </c>
      <c r="C74" s="14">
        <v>0.03</v>
      </c>
      <c r="D74" s="14">
        <f t="shared" si="3"/>
        <v>0.88400000000000001</v>
      </c>
      <c r="E74" s="17">
        <f t="shared" si="4"/>
        <v>20.702706240000001</v>
      </c>
    </row>
    <row r="75" spans="1:5" x14ac:dyDescent="0.25">
      <c r="A75" s="3" t="s">
        <v>164</v>
      </c>
      <c r="B75" s="14">
        <v>0.93500000000000005</v>
      </c>
      <c r="C75" s="14">
        <v>0.03</v>
      </c>
      <c r="D75" s="14">
        <f t="shared" si="3"/>
        <v>0.90500000000000003</v>
      </c>
      <c r="E75" s="17">
        <f t="shared" si="4"/>
        <v>21.368376000000001</v>
      </c>
    </row>
    <row r="76" spans="1:5" x14ac:dyDescent="0.25">
      <c r="A76" s="3" t="s">
        <v>165</v>
      </c>
      <c r="B76" s="14">
        <v>0.96</v>
      </c>
      <c r="C76" s="14">
        <v>0.03</v>
      </c>
      <c r="D76" s="14">
        <f t="shared" si="3"/>
        <v>0.92999999999999994</v>
      </c>
      <c r="E76" s="17">
        <f t="shared" si="4"/>
        <v>22.173535999999999</v>
      </c>
    </row>
    <row r="77" spans="1:5" x14ac:dyDescent="0.25">
      <c r="A77" s="3" t="s">
        <v>166</v>
      </c>
      <c r="B77" s="14">
        <v>1.55</v>
      </c>
      <c r="C77" s="14">
        <v>0.03</v>
      </c>
      <c r="D77" s="14">
        <f t="shared" si="3"/>
        <v>1.52</v>
      </c>
      <c r="E77" s="17">
        <f t="shared" si="4"/>
        <v>45.181176000000001</v>
      </c>
    </row>
    <row r="78" spans="1:5" x14ac:dyDescent="0.25">
      <c r="A78" s="3" t="s">
        <v>167</v>
      </c>
      <c r="B78" s="14">
        <v>1.6639999999999999</v>
      </c>
      <c r="C78" s="14">
        <v>0.03</v>
      </c>
      <c r="D78" s="14">
        <f t="shared" si="3"/>
        <v>1.6339999999999999</v>
      </c>
      <c r="E78" s="17">
        <f t="shared" si="4"/>
        <v>50.512746239999991</v>
      </c>
    </row>
    <row r="79" spans="1:5" x14ac:dyDescent="0.25">
      <c r="A79" s="3" t="s">
        <v>168</v>
      </c>
      <c r="B79" s="14">
        <v>1.77</v>
      </c>
      <c r="C79" s="14">
        <v>0.03</v>
      </c>
      <c r="D79" s="14">
        <f t="shared" si="3"/>
        <v>1.74</v>
      </c>
      <c r="E79" s="17">
        <f t="shared" si="4"/>
        <v>55.727623999999999</v>
      </c>
    </row>
    <row r="80" spans="1:5" x14ac:dyDescent="0.25">
      <c r="A80" s="3" t="s">
        <v>169</v>
      </c>
      <c r="B80" s="14">
        <v>1.7569999999999999</v>
      </c>
      <c r="C80" s="14">
        <v>0.03</v>
      </c>
      <c r="D80" s="14">
        <f t="shared" si="3"/>
        <v>1.7269999999999999</v>
      </c>
      <c r="E80" s="17">
        <f t="shared" si="4"/>
        <v>55.074716159999987</v>
      </c>
    </row>
    <row r="81" spans="1:5" x14ac:dyDescent="0.25">
      <c r="A81" s="3" t="s">
        <v>170</v>
      </c>
      <c r="B81" s="14">
        <v>1.071</v>
      </c>
      <c r="C81" s="14">
        <v>0.03</v>
      </c>
      <c r="D81" s="14">
        <f t="shared" si="3"/>
        <v>1.0409999999999999</v>
      </c>
      <c r="E81" s="17">
        <f t="shared" si="4"/>
        <v>25.915106239999997</v>
      </c>
    </row>
    <row r="82" spans="1:5" x14ac:dyDescent="0.25">
      <c r="A82" s="3" t="s">
        <v>171</v>
      </c>
      <c r="B82" s="14">
        <v>1.978</v>
      </c>
      <c r="C82" s="14">
        <v>0.03</v>
      </c>
      <c r="D82" s="14">
        <f t="shared" si="3"/>
        <v>1.948</v>
      </c>
      <c r="E82" s="17">
        <f t="shared" si="4"/>
        <v>66.681636159999996</v>
      </c>
    </row>
    <row r="83" spans="1:5" x14ac:dyDescent="0.25">
      <c r="A83" s="3" t="s">
        <v>172</v>
      </c>
      <c r="B83" s="14">
        <v>1.44</v>
      </c>
      <c r="C83" s="14">
        <v>0.03</v>
      </c>
      <c r="D83" s="14">
        <f t="shared" si="3"/>
        <v>1.41</v>
      </c>
      <c r="E83" s="17">
        <f t="shared" si="4"/>
        <v>40.308703999999992</v>
      </c>
    </row>
    <row r="84" spans="1:5" x14ac:dyDescent="0.25">
      <c r="A84" s="3" t="s">
        <v>173</v>
      </c>
      <c r="B84" s="14">
        <v>1.7509999999999999</v>
      </c>
      <c r="C84" s="14">
        <v>0.03</v>
      </c>
      <c r="D84" s="14">
        <f t="shared" si="3"/>
        <v>1.7209999999999999</v>
      </c>
      <c r="E84" s="17">
        <f t="shared" si="4"/>
        <v>54.774632639999986</v>
      </c>
    </row>
    <row r="85" spans="1:5" x14ac:dyDescent="0.25">
      <c r="A85" s="3" t="s">
        <v>174</v>
      </c>
      <c r="B85" s="14">
        <v>1.2769999999999999</v>
      </c>
      <c r="C85" s="14">
        <v>0.03</v>
      </c>
      <c r="D85" s="14">
        <f t="shared" si="3"/>
        <v>1.2469999999999999</v>
      </c>
      <c r="E85" s="17">
        <f t="shared" si="4"/>
        <v>33.579855359999989</v>
      </c>
    </row>
    <row r="86" spans="1:5" x14ac:dyDescent="0.25">
      <c r="A86" s="3" t="s">
        <v>175</v>
      </c>
      <c r="B86" s="14">
        <v>1.5820000000000001</v>
      </c>
      <c r="C86" s="14">
        <v>0.03</v>
      </c>
      <c r="D86" s="14">
        <f t="shared" si="3"/>
        <v>1.552</v>
      </c>
      <c r="E86" s="17">
        <f t="shared" si="4"/>
        <v>46.648788160000002</v>
      </c>
    </row>
    <row r="87" spans="1:5" x14ac:dyDescent="0.25">
      <c r="A87" s="3" t="s">
        <v>176</v>
      </c>
      <c r="B87" s="14">
        <v>1.917</v>
      </c>
      <c r="C87" s="14">
        <v>0.03</v>
      </c>
      <c r="D87" s="14">
        <f t="shared" si="3"/>
        <v>1.887</v>
      </c>
      <c r="E87" s="17">
        <f t="shared" si="4"/>
        <v>63.370165759999992</v>
      </c>
    </row>
    <row r="88" spans="1:5" x14ac:dyDescent="0.25">
      <c r="A88" s="3" t="s">
        <v>177</v>
      </c>
      <c r="B88" s="14">
        <v>1.4450000000000001</v>
      </c>
      <c r="C88" s="14">
        <v>0.03</v>
      </c>
      <c r="D88" s="14">
        <f t="shared" si="3"/>
        <v>1.415</v>
      </c>
      <c r="E88" s="17">
        <f t="shared" si="4"/>
        <v>40.524383999999998</v>
      </c>
    </row>
    <row r="89" spans="1:5" x14ac:dyDescent="0.25">
      <c r="A89" s="3" t="s">
        <v>178</v>
      </c>
      <c r="B89" s="14">
        <v>1.6160000000000001</v>
      </c>
      <c r="C89" s="14">
        <v>0.03</v>
      </c>
      <c r="D89" s="14">
        <f t="shared" si="3"/>
        <v>1.5860000000000001</v>
      </c>
      <c r="E89" s="17">
        <f t="shared" si="4"/>
        <v>48.232899839999995</v>
      </c>
    </row>
    <row r="90" spans="1:5" x14ac:dyDescent="0.25">
      <c r="A90" s="3" t="s">
        <v>179</v>
      </c>
      <c r="B90" s="14">
        <v>1.327</v>
      </c>
      <c r="C90" s="14">
        <v>0.03</v>
      </c>
      <c r="D90" s="14">
        <f t="shared" si="3"/>
        <v>1.2969999999999999</v>
      </c>
      <c r="E90" s="17">
        <f t="shared" si="4"/>
        <v>35.581543359999991</v>
      </c>
    </row>
    <row r="91" spans="1:5" x14ac:dyDescent="0.25">
      <c r="A91" s="3" t="s">
        <v>180</v>
      </c>
      <c r="B91" s="14">
        <v>1.869</v>
      </c>
      <c r="C91" s="14">
        <v>0.03</v>
      </c>
      <c r="D91" s="14">
        <f t="shared" si="3"/>
        <v>1.839</v>
      </c>
      <c r="E91" s="17">
        <f t="shared" si="4"/>
        <v>60.822179839999997</v>
      </c>
    </row>
    <row r="92" spans="1:5" x14ac:dyDescent="0.25">
      <c r="A92" s="3" t="s">
        <v>181</v>
      </c>
      <c r="B92" s="14">
        <v>0.80300000000000005</v>
      </c>
      <c r="C92" s="14">
        <v>0.03</v>
      </c>
      <c r="D92" s="14">
        <f t="shared" si="3"/>
        <v>0.77300000000000002</v>
      </c>
      <c r="E92" s="17">
        <f t="shared" si="4"/>
        <v>17.345924159999999</v>
      </c>
    </row>
    <row r="93" spans="1:5" x14ac:dyDescent="0.25">
      <c r="A93" s="3" t="s">
        <v>182</v>
      </c>
      <c r="B93" s="14">
        <v>0.59899999999999998</v>
      </c>
      <c r="C93" s="14">
        <v>0.03</v>
      </c>
      <c r="D93" s="14">
        <f t="shared" si="3"/>
        <v>0.56899999999999995</v>
      </c>
      <c r="E93" s="17">
        <f t="shared" si="4"/>
        <v>11.88613344</v>
      </c>
    </row>
    <row r="94" spans="1:5" x14ac:dyDescent="0.25">
      <c r="A94" s="3" t="s">
        <v>183</v>
      </c>
      <c r="B94" s="14">
        <v>0.76200000000000001</v>
      </c>
      <c r="C94" s="14">
        <v>0.03</v>
      </c>
      <c r="D94" s="14">
        <f t="shared" si="3"/>
        <v>0.73199999999999998</v>
      </c>
      <c r="E94" s="17">
        <f t="shared" si="4"/>
        <v>16.17483296</v>
      </c>
    </row>
    <row r="95" spans="1:5" x14ac:dyDescent="0.25">
      <c r="A95" s="3" t="s">
        <v>184</v>
      </c>
      <c r="B95" s="14">
        <v>1.7549999999999999</v>
      </c>
      <c r="C95" s="14">
        <v>0.03</v>
      </c>
      <c r="D95" s="14">
        <f t="shared" si="3"/>
        <v>1.7249999999999999</v>
      </c>
      <c r="E95" s="17">
        <f t="shared" si="4"/>
        <v>54.974599999999988</v>
      </c>
    </row>
    <row r="96" spans="1:5" x14ac:dyDescent="0.25">
      <c r="A96" s="3" t="s">
        <v>185</v>
      </c>
      <c r="B96" s="14">
        <v>1.698</v>
      </c>
      <c r="C96" s="14">
        <v>0.03</v>
      </c>
      <c r="D96" s="14">
        <f t="shared" si="3"/>
        <v>1.6679999999999999</v>
      </c>
      <c r="E96" s="17">
        <f t="shared" si="4"/>
        <v>52.15841695999999</v>
      </c>
    </row>
    <row r="97" spans="1:5" x14ac:dyDescent="0.25">
      <c r="A97" s="3" t="s">
        <v>186</v>
      </c>
      <c r="B97" s="14">
        <v>1.522</v>
      </c>
      <c r="C97" s="14">
        <v>0.03</v>
      </c>
      <c r="D97" s="14">
        <f t="shared" si="3"/>
        <v>1.492</v>
      </c>
      <c r="E97" s="17">
        <f t="shared" si="4"/>
        <v>43.915562559999998</v>
      </c>
    </row>
    <row r="98" spans="1:5" x14ac:dyDescent="0.25">
      <c r="A98" s="3" t="s">
        <v>187</v>
      </c>
      <c r="B98" s="14">
        <v>1.905</v>
      </c>
      <c r="C98" s="14">
        <v>0.03</v>
      </c>
      <c r="D98" s="14">
        <f t="shared" si="3"/>
        <v>1.875</v>
      </c>
      <c r="E98" s="17">
        <f t="shared" si="4"/>
        <v>62.728400000000001</v>
      </c>
    </row>
    <row r="99" spans="1:5" x14ac:dyDescent="0.25">
      <c r="A99" s="3" t="s">
        <v>188</v>
      </c>
      <c r="B99" s="14">
        <v>2.0110000000000001</v>
      </c>
      <c r="C99" s="14">
        <v>0.03</v>
      </c>
      <c r="D99" s="14">
        <f t="shared" si="3"/>
        <v>1.9810000000000001</v>
      </c>
      <c r="E99" s="17">
        <f t="shared" si="4"/>
        <v>68.507333440000011</v>
      </c>
    </row>
    <row r="100" spans="1:5" x14ac:dyDescent="0.25">
      <c r="A100" s="3" t="s">
        <v>189</v>
      </c>
      <c r="B100" s="14">
        <v>2.1389999999999998</v>
      </c>
      <c r="C100" s="14">
        <v>0.03</v>
      </c>
      <c r="D100" s="14">
        <f t="shared" si="3"/>
        <v>2.109</v>
      </c>
      <c r="E100" s="17">
        <f t="shared" si="4"/>
        <v>75.816338240000007</v>
      </c>
    </row>
    <row r="101" spans="1:5" x14ac:dyDescent="0.25">
      <c r="A101" s="3" t="s">
        <v>190</v>
      </c>
      <c r="B101" s="14">
        <v>1.4710000000000001</v>
      </c>
      <c r="C101" s="14">
        <v>0.03</v>
      </c>
      <c r="D101" s="14">
        <f t="shared" si="3"/>
        <v>1.4410000000000001</v>
      </c>
      <c r="E101" s="17">
        <f t="shared" si="4"/>
        <v>41.654818240000004</v>
      </c>
    </row>
    <row r="102" spans="1:5" x14ac:dyDescent="0.25">
      <c r="A102" s="3" t="s">
        <v>191</v>
      </c>
      <c r="B102" s="14">
        <v>1.2569999999999999</v>
      </c>
      <c r="C102" s="14">
        <v>0.03</v>
      </c>
      <c r="D102" s="14">
        <f t="shared" si="3"/>
        <v>1.2269999999999999</v>
      </c>
      <c r="E102" s="17">
        <f t="shared" si="4"/>
        <v>32.794636159999996</v>
      </c>
    </row>
    <row r="103" spans="1:5" x14ac:dyDescent="0.25">
      <c r="A103" s="3" t="s">
        <v>192</v>
      </c>
      <c r="B103" s="14">
        <v>1.1850000000000001</v>
      </c>
      <c r="C103" s="14">
        <v>0.03</v>
      </c>
      <c r="D103" s="14">
        <f t="shared" si="3"/>
        <v>1.155</v>
      </c>
      <c r="E103" s="17">
        <f t="shared" si="4"/>
        <v>30.040976000000001</v>
      </c>
    </row>
    <row r="104" spans="1:5" x14ac:dyDescent="0.25">
      <c r="A104" s="3" t="s">
        <v>193</v>
      </c>
      <c r="B104" s="14">
        <v>1.5840000000000001</v>
      </c>
      <c r="C104" s="14">
        <v>0.03</v>
      </c>
      <c r="D104" s="14">
        <f t="shared" si="3"/>
        <v>1.554</v>
      </c>
      <c r="E104" s="17">
        <f t="shared" si="4"/>
        <v>46.741264640000004</v>
      </c>
    </row>
    <row r="105" spans="1:5" x14ac:dyDescent="0.25">
      <c r="A105" s="3" t="s">
        <v>194</v>
      </c>
      <c r="B105" s="14">
        <v>1.3640000000000001</v>
      </c>
      <c r="C105" s="14">
        <v>0.03</v>
      </c>
      <c r="D105" s="14">
        <f t="shared" si="3"/>
        <v>1.3340000000000001</v>
      </c>
      <c r="E105" s="17">
        <f t="shared" si="4"/>
        <v>37.098330240000003</v>
      </c>
    </row>
    <row r="106" spans="1:5" x14ac:dyDescent="0.25">
      <c r="A106" s="3" t="s">
        <v>195</v>
      </c>
      <c r="B106" s="14">
        <v>2.169</v>
      </c>
      <c r="C106" s="14">
        <v>0.03</v>
      </c>
      <c r="D106" s="14">
        <f t="shared" si="3"/>
        <v>2.1390000000000002</v>
      </c>
      <c r="E106" s="17">
        <f t="shared" si="4"/>
        <v>77.581715840000015</v>
      </c>
    </row>
    <row r="107" spans="1:5" x14ac:dyDescent="0.25">
      <c r="A107" s="3" t="s">
        <v>196</v>
      </c>
      <c r="B107" s="14">
        <v>1.996</v>
      </c>
      <c r="C107" s="14">
        <v>0.03</v>
      </c>
      <c r="D107" s="14">
        <f t="shared" si="3"/>
        <v>1.966</v>
      </c>
      <c r="E107" s="17">
        <f t="shared" si="4"/>
        <v>67.674490239999997</v>
      </c>
    </row>
    <row r="108" spans="1:5" x14ac:dyDescent="0.25">
      <c r="A108" s="3" t="s">
        <v>197</v>
      </c>
      <c r="B108" s="14">
        <v>1.621</v>
      </c>
      <c r="C108" s="14">
        <v>0.03</v>
      </c>
      <c r="D108" s="14">
        <f t="shared" si="3"/>
        <v>1.591</v>
      </c>
      <c r="E108" s="17">
        <f t="shared" si="4"/>
        <v>48.468010239999991</v>
      </c>
    </row>
    <row r="109" spans="1:5" x14ac:dyDescent="0.25">
      <c r="A109" s="3" t="s">
        <v>198</v>
      </c>
      <c r="B109" s="14">
        <v>1.1220000000000001</v>
      </c>
      <c r="C109" s="14">
        <v>0.03</v>
      </c>
      <c r="D109" s="14">
        <f t="shared" si="3"/>
        <v>1.0920000000000001</v>
      </c>
      <c r="E109" s="17">
        <f t="shared" si="4"/>
        <v>27.725418560000005</v>
      </c>
    </row>
    <row r="110" spans="1:5" x14ac:dyDescent="0.25">
      <c r="A110" s="3" t="s">
        <v>199</v>
      </c>
      <c r="B110" s="14">
        <v>1.8819999999999999</v>
      </c>
      <c r="C110" s="14">
        <v>0.03</v>
      </c>
      <c r="D110" s="14">
        <f t="shared" si="3"/>
        <v>1.8519999999999999</v>
      </c>
      <c r="E110" s="17">
        <f t="shared" si="4"/>
        <v>61.507236159999991</v>
      </c>
    </row>
    <row r="111" spans="1:5" x14ac:dyDescent="0.25">
      <c r="A111" s="3" t="s">
        <v>200</v>
      </c>
      <c r="B111" s="14">
        <v>1.0169999999999999</v>
      </c>
      <c r="C111" s="14">
        <v>0.03</v>
      </c>
      <c r="D111" s="14">
        <f t="shared" si="3"/>
        <v>0.98699999999999988</v>
      </c>
      <c r="E111" s="17">
        <f t="shared" si="4"/>
        <v>24.060901759999997</v>
      </c>
    </row>
    <row r="112" spans="1:5" x14ac:dyDescent="0.25">
      <c r="A112" s="3" t="s">
        <v>201</v>
      </c>
      <c r="B112" s="14">
        <v>1.8979999999999999</v>
      </c>
      <c r="C112" s="14">
        <v>0.03</v>
      </c>
      <c r="D112" s="14">
        <f t="shared" si="3"/>
        <v>1.8679999999999999</v>
      </c>
      <c r="E112" s="17">
        <f t="shared" si="4"/>
        <v>62.35550495999999</v>
      </c>
    </row>
    <row r="113" spans="1:5" x14ac:dyDescent="0.25">
      <c r="A113" s="3" t="s">
        <v>202</v>
      </c>
      <c r="B113" s="14">
        <v>1.345</v>
      </c>
      <c r="C113" s="14">
        <v>0.03</v>
      </c>
      <c r="D113" s="14">
        <f t="shared" si="3"/>
        <v>1.3149999999999999</v>
      </c>
      <c r="E113" s="17">
        <f t="shared" si="4"/>
        <v>36.315663999999991</v>
      </c>
    </row>
    <row r="114" spans="1:5" x14ac:dyDescent="0.25">
      <c r="A114" s="3" t="s">
        <v>203</v>
      </c>
      <c r="B114" s="14">
        <v>1.147</v>
      </c>
      <c r="C114" s="14">
        <v>0.03</v>
      </c>
      <c r="D114" s="14">
        <f t="shared" si="3"/>
        <v>1.117</v>
      </c>
      <c r="E114" s="17">
        <f t="shared" si="4"/>
        <v>28.633802559999999</v>
      </c>
    </row>
    <row r="115" spans="1:5" x14ac:dyDescent="0.25">
      <c r="A115" s="3" t="s">
        <v>204</v>
      </c>
      <c r="B115" s="14">
        <v>1.544</v>
      </c>
      <c r="C115" s="14">
        <v>0.03</v>
      </c>
      <c r="D115" s="14">
        <f t="shared" si="3"/>
        <v>1.514</v>
      </c>
      <c r="E115" s="17">
        <f t="shared" si="4"/>
        <v>44.90851584</v>
      </c>
    </row>
    <row r="116" spans="1:5" x14ac:dyDescent="0.25">
      <c r="A116" s="3" t="s">
        <v>205</v>
      </c>
      <c r="B116" s="14">
        <v>1.7470000000000001</v>
      </c>
      <c r="C116" s="14">
        <v>0.03</v>
      </c>
      <c r="D116" s="14">
        <f t="shared" si="3"/>
        <v>1.7170000000000001</v>
      </c>
      <c r="E116" s="17">
        <f t="shared" si="4"/>
        <v>54.575018560000004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49"/>
  <sheetViews>
    <sheetView workbookViewId="0">
      <selection activeCell="G2" sqref="G2"/>
    </sheetView>
  </sheetViews>
  <sheetFormatPr defaultRowHeight="15" x14ac:dyDescent="0.25"/>
  <cols>
    <col min="1" max="1" width="23" customWidth="1"/>
    <col min="2" max="2" width="18.5703125" customWidth="1"/>
    <col min="3" max="3" width="15.5703125" customWidth="1"/>
    <col min="4" max="4" width="15.28515625" customWidth="1"/>
  </cols>
  <sheetData>
    <row r="1" spans="1:4" x14ac:dyDescent="0.25">
      <c r="A1" s="2" t="s">
        <v>0</v>
      </c>
      <c r="B1" s="2" t="s">
        <v>2</v>
      </c>
      <c r="C1" s="2" t="s">
        <v>3</v>
      </c>
      <c r="D1" s="2" t="s">
        <v>1</v>
      </c>
    </row>
    <row r="2" spans="1:4" x14ac:dyDescent="0.25">
      <c r="A2" s="3" t="s">
        <v>110</v>
      </c>
      <c r="B2" s="4">
        <v>1.92</v>
      </c>
      <c r="C2" s="4">
        <v>12.3</v>
      </c>
      <c r="D2" s="5">
        <f t="shared" ref="D2:D49" si="0">(C2/(B2*1000))*100</f>
        <v>0.640625</v>
      </c>
    </row>
    <row r="3" spans="1:4" x14ac:dyDescent="0.25">
      <c r="A3" s="3" t="s">
        <v>111</v>
      </c>
      <c r="B3" s="4">
        <v>1.95</v>
      </c>
      <c r="C3" s="4">
        <v>12.2</v>
      </c>
      <c r="D3" s="5">
        <f t="shared" si="0"/>
        <v>0.62564102564102564</v>
      </c>
    </row>
    <row r="4" spans="1:4" x14ac:dyDescent="0.25">
      <c r="A4" s="3" t="s">
        <v>112</v>
      </c>
      <c r="B4" s="4">
        <v>2.16</v>
      </c>
      <c r="C4" s="4">
        <v>14.2</v>
      </c>
      <c r="D4" s="5">
        <f t="shared" si="0"/>
        <v>0.65740740740740733</v>
      </c>
    </row>
    <row r="5" spans="1:4" x14ac:dyDescent="0.25">
      <c r="A5" s="3" t="s">
        <v>113</v>
      </c>
      <c r="B5" s="4">
        <v>2.2799999999999998</v>
      </c>
      <c r="C5" s="4">
        <v>14.4</v>
      </c>
      <c r="D5" s="5">
        <f t="shared" si="0"/>
        <v>0.63157894736842102</v>
      </c>
    </row>
    <row r="6" spans="1:4" x14ac:dyDescent="0.25">
      <c r="A6" s="3" t="s">
        <v>114</v>
      </c>
      <c r="B6" s="4">
        <v>2.08</v>
      </c>
      <c r="C6" s="4">
        <v>16.5</v>
      </c>
      <c r="D6" s="5">
        <f t="shared" si="0"/>
        <v>0.79326923076923073</v>
      </c>
    </row>
    <row r="7" spans="1:4" x14ac:dyDescent="0.25">
      <c r="A7" s="3" t="s">
        <v>115</v>
      </c>
      <c r="B7" s="4">
        <v>2.23</v>
      </c>
      <c r="C7" s="4">
        <v>19.399999999999999</v>
      </c>
      <c r="D7" s="5">
        <f t="shared" si="0"/>
        <v>0.8699551569506726</v>
      </c>
    </row>
    <row r="8" spans="1:4" x14ac:dyDescent="0.25">
      <c r="A8" s="3" t="s">
        <v>116</v>
      </c>
      <c r="B8" s="4">
        <v>2.11</v>
      </c>
      <c r="C8" s="4">
        <v>10.6</v>
      </c>
      <c r="D8" s="5">
        <f t="shared" si="0"/>
        <v>0.50236966824644547</v>
      </c>
    </row>
    <row r="9" spans="1:4" x14ac:dyDescent="0.25">
      <c r="A9" s="3" t="s">
        <v>117</v>
      </c>
      <c r="B9" s="4">
        <v>2.19</v>
      </c>
      <c r="C9" s="4">
        <v>14.7</v>
      </c>
      <c r="D9" s="5">
        <f t="shared" si="0"/>
        <v>0.67123287671232879</v>
      </c>
    </row>
    <row r="10" spans="1:4" x14ac:dyDescent="0.25">
      <c r="A10" s="3" t="s">
        <v>118</v>
      </c>
      <c r="B10" s="4">
        <v>2.27</v>
      </c>
      <c r="C10" s="4">
        <v>15.4</v>
      </c>
      <c r="D10" s="5">
        <f t="shared" si="0"/>
        <v>0.67841409691629961</v>
      </c>
    </row>
    <row r="11" spans="1:4" x14ac:dyDescent="0.25">
      <c r="A11" s="3" t="s">
        <v>119</v>
      </c>
      <c r="B11" s="4">
        <v>2.11</v>
      </c>
      <c r="C11" s="4">
        <v>11.2</v>
      </c>
      <c r="D11" s="5">
        <f t="shared" si="0"/>
        <v>0.5308056872037914</v>
      </c>
    </row>
    <row r="12" spans="1:4" x14ac:dyDescent="0.25">
      <c r="A12" s="3" t="s">
        <v>120</v>
      </c>
      <c r="B12" s="4">
        <v>1.87</v>
      </c>
      <c r="C12" s="4">
        <v>14.1</v>
      </c>
      <c r="D12" s="5">
        <f t="shared" si="0"/>
        <v>0.75401069518716579</v>
      </c>
    </row>
    <row r="13" spans="1:4" x14ac:dyDescent="0.25">
      <c r="A13" s="3" t="s">
        <v>121</v>
      </c>
      <c r="B13" s="4">
        <v>2.11</v>
      </c>
      <c r="C13" s="4">
        <v>16.100000000000001</v>
      </c>
      <c r="D13" s="5">
        <f t="shared" si="0"/>
        <v>0.76303317535545034</v>
      </c>
    </row>
    <row r="14" spans="1:4" x14ac:dyDescent="0.25">
      <c r="A14" s="3" t="s">
        <v>122</v>
      </c>
      <c r="B14" s="4">
        <v>2.04</v>
      </c>
      <c r="C14" s="4">
        <v>13.6</v>
      </c>
      <c r="D14" s="5">
        <f t="shared" si="0"/>
        <v>0.66666666666666663</v>
      </c>
    </row>
    <row r="15" spans="1:4" x14ac:dyDescent="0.25">
      <c r="A15" s="3" t="s">
        <v>123</v>
      </c>
      <c r="B15" s="4">
        <v>2.2400000000000002</v>
      </c>
      <c r="C15" s="4">
        <v>17.399999999999999</v>
      </c>
      <c r="D15" s="5">
        <f t="shared" si="0"/>
        <v>0.77678571428571419</v>
      </c>
    </row>
    <row r="16" spans="1:4" x14ac:dyDescent="0.25">
      <c r="A16" s="3" t="s">
        <v>124</v>
      </c>
      <c r="B16" s="4">
        <v>2.04</v>
      </c>
      <c r="C16" s="4">
        <v>12.9</v>
      </c>
      <c r="D16" s="5">
        <f t="shared" si="0"/>
        <v>0.63235294117647056</v>
      </c>
    </row>
    <row r="17" spans="1:4" x14ac:dyDescent="0.25">
      <c r="A17" s="3" t="s">
        <v>125</v>
      </c>
      <c r="B17" s="4">
        <v>2.2400000000000002</v>
      </c>
      <c r="C17" s="4">
        <v>15.8</v>
      </c>
      <c r="D17" s="5">
        <f t="shared" si="0"/>
        <v>0.7053571428571429</v>
      </c>
    </row>
    <row r="18" spans="1:4" x14ac:dyDescent="0.25">
      <c r="A18" s="3" t="s">
        <v>126</v>
      </c>
      <c r="B18" s="4">
        <v>2.09</v>
      </c>
      <c r="C18" s="4">
        <v>14.3</v>
      </c>
      <c r="D18" s="5">
        <f t="shared" si="0"/>
        <v>0.68421052631578949</v>
      </c>
    </row>
    <row r="19" spans="1:4" x14ac:dyDescent="0.25">
      <c r="A19" s="3" t="s">
        <v>127</v>
      </c>
      <c r="B19" s="4">
        <v>2.33</v>
      </c>
      <c r="C19" s="4">
        <v>19.600000000000001</v>
      </c>
      <c r="D19" s="5">
        <f t="shared" si="0"/>
        <v>0.84120171673819755</v>
      </c>
    </row>
    <row r="20" spans="1:4" x14ac:dyDescent="0.25">
      <c r="A20" s="3" t="s">
        <v>128</v>
      </c>
      <c r="B20" s="4">
        <v>2.38</v>
      </c>
      <c r="C20" s="4">
        <v>11.6</v>
      </c>
      <c r="D20" s="5">
        <f t="shared" si="0"/>
        <v>0.48739495798319321</v>
      </c>
    </row>
    <row r="21" spans="1:4" x14ac:dyDescent="0.25">
      <c r="A21" s="3" t="s">
        <v>129</v>
      </c>
      <c r="B21" s="4">
        <v>2.13</v>
      </c>
      <c r="C21" s="4">
        <v>16.100000000000001</v>
      </c>
      <c r="D21" s="5">
        <f t="shared" si="0"/>
        <v>0.75586854460093911</v>
      </c>
    </row>
    <row r="22" spans="1:4" x14ac:dyDescent="0.25">
      <c r="A22" s="3" t="s">
        <v>130</v>
      </c>
      <c r="B22" s="4">
        <v>2.12</v>
      </c>
      <c r="C22" s="4">
        <v>15.2</v>
      </c>
      <c r="D22" s="5">
        <f t="shared" si="0"/>
        <v>0.71698113207547165</v>
      </c>
    </row>
    <row r="23" spans="1:4" x14ac:dyDescent="0.25">
      <c r="A23" s="3" t="s">
        <v>131</v>
      </c>
      <c r="B23" s="4">
        <v>2.2000000000000002</v>
      </c>
      <c r="C23" s="4">
        <v>12.01</v>
      </c>
      <c r="D23" s="5">
        <f t="shared" si="0"/>
        <v>0.5459090909090909</v>
      </c>
    </row>
    <row r="24" spans="1:4" x14ac:dyDescent="0.25">
      <c r="A24" s="3" t="s">
        <v>132</v>
      </c>
      <c r="B24" s="4">
        <v>2.2999999999999998</v>
      </c>
      <c r="C24" s="4">
        <v>12.6</v>
      </c>
      <c r="D24" s="5">
        <f t="shared" si="0"/>
        <v>0.54782608695652169</v>
      </c>
    </row>
    <row r="25" spans="1:4" x14ac:dyDescent="0.25">
      <c r="A25" s="3" t="s">
        <v>133</v>
      </c>
      <c r="B25" s="4">
        <v>2.37</v>
      </c>
      <c r="C25" s="4">
        <v>13.4</v>
      </c>
      <c r="D25" s="5">
        <f t="shared" si="0"/>
        <v>0.56540084388185663</v>
      </c>
    </row>
    <row r="26" spans="1:4" x14ac:dyDescent="0.25">
      <c r="A26" s="3" t="s">
        <v>134</v>
      </c>
      <c r="B26" s="4">
        <v>1.1499999999999999</v>
      </c>
      <c r="C26" s="4">
        <v>10.3</v>
      </c>
      <c r="D26" s="5">
        <f t="shared" si="0"/>
        <v>0.89565217391304364</v>
      </c>
    </row>
    <row r="27" spans="1:4" x14ac:dyDescent="0.25">
      <c r="A27" s="3" t="s">
        <v>135</v>
      </c>
      <c r="B27" s="4">
        <v>1.32</v>
      </c>
      <c r="C27" s="4">
        <v>5.63</v>
      </c>
      <c r="D27" s="5">
        <f t="shared" si="0"/>
        <v>0.42651515151515151</v>
      </c>
    </row>
    <row r="28" spans="1:4" x14ac:dyDescent="0.25">
      <c r="A28" s="3" t="s">
        <v>136</v>
      </c>
      <c r="B28" s="4">
        <v>1.1499999999999999</v>
      </c>
      <c r="C28" s="4">
        <v>7.62</v>
      </c>
      <c r="D28" s="5">
        <f t="shared" si="0"/>
        <v>0.66260869565217395</v>
      </c>
    </row>
    <row r="29" spans="1:4" x14ac:dyDescent="0.25">
      <c r="A29" s="3" t="s">
        <v>137</v>
      </c>
      <c r="B29" s="4">
        <v>1.07</v>
      </c>
      <c r="C29" s="4">
        <v>8.11</v>
      </c>
      <c r="D29" s="5">
        <f t="shared" si="0"/>
        <v>0.75794392523364484</v>
      </c>
    </row>
    <row r="30" spans="1:4" x14ac:dyDescent="0.25">
      <c r="A30" s="3" t="s">
        <v>138</v>
      </c>
      <c r="B30" s="4">
        <v>1.02</v>
      </c>
      <c r="C30" s="4">
        <v>6.51</v>
      </c>
      <c r="D30" s="5">
        <f t="shared" si="0"/>
        <v>0.63823529411764701</v>
      </c>
    </row>
    <row r="31" spans="1:4" x14ac:dyDescent="0.25">
      <c r="A31" s="3" t="s">
        <v>139</v>
      </c>
      <c r="B31" s="4">
        <v>1.2</v>
      </c>
      <c r="C31" s="4">
        <v>6.05</v>
      </c>
      <c r="D31" s="5">
        <f t="shared" si="0"/>
        <v>0.50416666666666665</v>
      </c>
    </row>
    <row r="32" spans="1:4" x14ac:dyDescent="0.25">
      <c r="A32" s="3" t="s">
        <v>140</v>
      </c>
      <c r="B32" s="4">
        <v>1.17</v>
      </c>
      <c r="C32" s="4">
        <v>5.24</v>
      </c>
      <c r="D32" s="5">
        <f t="shared" si="0"/>
        <v>0.44786324786324788</v>
      </c>
    </row>
    <row r="33" spans="1:4" x14ac:dyDescent="0.25">
      <c r="A33" s="3" t="s">
        <v>141</v>
      </c>
      <c r="B33" s="4">
        <v>1.17</v>
      </c>
      <c r="C33" s="4">
        <v>7.32</v>
      </c>
      <c r="D33" s="5">
        <f t="shared" si="0"/>
        <v>0.62564102564102564</v>
      </c>
    </row>
    <row r="34" spans="1:4" x14ac:dyDescent="0.25">
      <c r="A34" s="3" t="s">
        <v>142</v>
      </c>
      <c r="B34" s="4">
        <v>1.1499999999999999</v>
      </c>
      <c r="C34" s="4">
        <v>8.06</v>
      </c>
      <c r="D34" s="5">
        <f t="shared" si="0"/>
        <v>0.7008695652173913</v>
      </c>
    </row>
    <row r="35" spans="1:4" x14ac:dyDescent="0.25">
      <c r="A35" s="3" t="s">
        <v>143</v>
      </c>
      <c r="B35" s="4">
        <v>1.06</v>
      </c>
      <c r="C35" s="4">
        <v>7.42</v>
      </c>
      <c r="D35" s="5">
        <f t="shared" si="0"/>
        <v>0.70000000000000007</v>
      </c>
    </row>
    <row r="36" spans="1:4" x14ac:dyDescent="0.25">
      <c r="A36" s="3" t="s">
        <v>144</v>
      </c>
      <c r="B36" s="4">
        <v>0.99</v>
      </c>
      <c r="C36" s="4">
        <v>8.36</v>
      </c>
      <c r="D36" s="5">
        <f t="shared" si="0"/>
        <v>0.84444444444444433</v>
      </c>
    </row>
    <row r="37" spans="1:4" x14ac:dyDescent="0.25">
      <c r="A37" s="3" t="s">
        <v>145</v>
      </c>
      <c r="B37" s="4">
        <v>1.06</v>
      </c>
      <c r="C37" s="4">
        <v>8.35</v>
      </c>
      <c r="D37" s="5">
        <f t="shared" si="0"/>
        <v>0.78773584905660365</v>
      </c>
    </row>
    <row r="38" spans="1:4" x14ac:dyDescent="0.25">
      <c r="A38" s="3" t="s">
        <v>146</v>
      </c>
      <c r="B38" s="4">
        <v>1.08</v>
      </c>
      <c r="C38" s="4">
        <v>7.37</v>
      </c>
      <c r="D38" s="5">
        <f t="shared" si="0"/>
        <v>0.68240740740740746</v>
      </c>
    </row>
    <row r="39" spans="1:4" x14ac:dyDescent="0.25">
      <c r="A39" s="3" t="s">
        <v>147</v>
      </c>
      <c r="B39" s="4">
        <v>1.1000000000000001</v>
      </c>
      <c r="C39" s="4">
        <v>7.99</v>
      </c>
      <c r="D39" s="5">
        <f t="shared" si="0"/>
        <v>0.72636363636363632</v>
      </c>
    </row>
    <row r="40" spans="1:4" x14ac:dyDescent="0.25">
      <c r="A40" s="3" t="s">
        <v>148</v>
      </c>
      <c r="B40" s="4">
        <v>1.1000000000000001</v>
      </c>
      <c r="C40" s="4">
        <v>7.12</v>
      </c>
      <c r="D40" s="5">
        <f t="shared" si="0"/>
        <v>0.64727272727272733</v>
      </c>
    </row>
    <row r="41" spans="1:4" x14ac:dyDescent="0.25">
      <c r="A41" s="3" t="s">
        <v>149</v>
      </c>
      <c r="B41" s="4">
        <v>1.1200000000000001</v>
      </c>
      <c r="C41" s="4">
        <v>7.93</v>
      </c>
      <c r="D41" s="5">
        <f t="shared" si="0"/>
        <v>0.70803571428571421</v>
      </c>
    </row>
    <row r="42" spans="1:4" x14ac:dyDescent="0.25">
      <c r="A42" s="3" t="s">
        <v>150</v>
      </c>
      <c r="B42" s="4">
        <v>1.02</v>
      </c>
      <c r="C42" s="4">
        <v>7.17</v>
      </c>
      <c r="D42" s="5">
        <f t="shared" si="0"/>
        <v>0.70294117647058818</v>
      </c>
    </row>
    <row r="43" spans="1:4" x14ac:dyDescent="0.25">
      <c r="A43" s="3" t="s">
        <v>151</v>
      </c>
      <c r="B43" s="4">
        <v>1.03</v>
      </c>
      <c r="C43" s="4">
        <v>10.199999999999999</v>
      </c>
      <c r="D43" s="5">
        <f t="shared" si="0"/>
        <v>0.99029126213592222</v>
      </c>
    </row>
    <row r="44" spans="1:4" x14ac:dyDescent="0.25">
      <c r="A44" s="3" t="s">
        <v>152</v>
      </c>
      <c r="B44" s="4">
        <v>1.07</v>
      </c>
      <c r="C44" s="4">
        <v>7.55</v>
      </c>
      <c r="D44" s="5">
        <f t="shared" si="0"/>
        <v>0.70560747663551393</v>
      </c>
    </row>
    <row r="45" spans="1:4" x14ac:dyDescent="0.25">
      <c r="A45" s="3" t="s">
        <v>153</v>
      </c>
      <c r="B45" s="4">
        <v>1.17</v>
      </c>
      <c r="C45" s="4">
        <v>8.84</v>
      </c>
      <c r="D45" s="5">
        <f t="shared" si="0"/>
        <v>0.75555555555555554</v>
      </c>
    </row>
    <row r="46" spans="1:4" x14ac:dyDescent="0.25">
      <c r="A46" s="3" t="s">
        <v>154</v>
      </c>
      <c r="B46" s="4">
        <v>1.08</v>
      </c>
      <c r="C46" s="4">
        <v>5.88</v>
      </c>
      <c r="D46" s="5">
        <f t="shared" si="0"/>
        <v>0.5444444444444444</v>
      </c>
    </row>
    <row r="47" spans="1:4" x14ac:dyDescent="0.25">
      <c r="A47" s="3" t="s">
        <v>155</v>
      </c>
      <c r="B47" s="4">
        <v>1.31</v>
      </c>
      <c r="C47" s="4">
        <v>7</v>
      </c>
      <c r="D47" s="5">
        <f t="shared" si="0"/>
        <v>0.53435114503816794</v>
      </c>
    </row>
    <row r="48" spans="1:4" x14ac:dyDescent="0.25">
      <c r="A48" s="3" t="s">
        <v>156</v>
      </c>
      <c r="B48" s="4">
        <v>1.06</v>
      </c>
      <c r="C48" s="4">
        <v>7.26</v>
      </c>
      <c r="D48" s="5">
        <f t="shared" si="0"/>
        <v>0.68490566037735845</v>
      </c>
    </row>
    <row r="49" spans="1:4" x14ac:dyDescent="0.25">
      <c r="A49" s="3" t="s">
        <v>157</v>
      </c>
      <c r="B49" s="4">
        <v>1.39</v>
      </c>
      <c r="C49" s="4">
        <v>6.32</v>
      </c>
      <c r="D49" s="5">
        <f t="shared" si="0"/>
        <v>0.45467625899280578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25"/>
  <sheetViews>
    <sheetView workbookViewId="0">
      <selection activeCell="A27" sqref="A27"/>
    </sheetView>
  </sheetViews>
  <sheetFormatPr defaultRowHeight="15" x14ac:dyDescent="0.25"/>
  <cols>
    <col min="1" max="1" width="28.5703125" customWidth="1"/>
    <col min="2" max="2" width="16.140625" customWidth="1"/>
    <col min="3" max="3" width="14.5703125" customWidth="1"/>
    <col min="4" max="4" width="13.28515625" customWidth="1"/>
    <col min="5" max="5" width="14.28515625" customWidth="1"/>
    <col min="6" max="7" width="15.28515625" customWidth="1"/>
    <col min="8" max="8" width="13.140625" customWidth="1"/>
    <col min="9" max="9" width="15" customWidth="1"/>
    <col min="10" max="10" width="15.7109375" customWidth="1"/>
    <col min="11" max="11" width="14.140625" customWidth="1"/>
    <col min="12" max="12" width="15.140625" customWidth="1"/>
    <col min="13" max="13" width="14" customWidth="1"/>
  </cols>
  <sheetData>
    <row r="1" spans="1:13" x14ac:dyDescent="0.25">
      <c r="A1" s="2" t="s">
        <v>0</v>
      </c>
      <c r="B1" s="2" t="s">
        <v>206</v>
      </c>
      <c r="C1" s="2" t="s">
        <v>207</v>
      </c>
      <c r="D1" s="2" t="s">
        <v>208</v>
      </c>
      <c r="E1" s="2" t="s">
        <v>209</v>
      </c>
      <c r="F1" s="2" t="s">
        <v>210</v>
      </c>
      <c r="G1" s="2" t="s">
        <v>216</v>
      </c>
      <c r="H1" s="2" t="s">
        <v>211</v>
      </c>
      <c r="I1" s="2" t="s">
        <v>212</v>
      </c>
      <c r="J1" s="2" t="s">
        <v>213</v>
      </c>
      <c r="K1" s="2" t="s">
        <v>214</v>
      </c>
      <c r="L1" s="2" t="s">
        <v>215</v>
      </c>
      <c r="M1" s="2" t="s">
        <v>217</v>
      </c>
    </row>
    <row r="2" spans="1:13" x14ac:dyDescent="0.25">
      <c r="A2" s="3" t="s">
        <v>182</v>
      </c>
      <c r="B2" s="4">
        <v>123.7</v>
      </c>
      <c r="C2" s="4">
        <v>36.299999999999997</v>
      </c>
      <c r="D2" s="4">
        <v>3.21</v>
      </c>
      <c r="E2" s="4">
        <v>7.08</v>
      </c>
      <c r="F2" s="4">
        <v>34.6</v>
      </c>
      <c r="G2" s="11">
        <f>(F2/2.14)</f>
        <v>16.168224299065422</v>
      </c>
      <c r="H2" s="4">
        <v>0.67</v>
      </c>
      <c r="I2" s="4">
        <v>27</v>
      </c>
      <c r="J2" s="4">
        <v>40</v>
      </c>
      <c r="K2" s="4">
        <v>577</v>
      </c>
      <c r="L2" s="4">
        <v>1087</v>
      </c>
      <c r="M2" s="4">
        <v>0.63</v>
      </c>
    </row>
    <row r="3" spans="1:13" x14ac:dyDescent="0.25">
      <c r="A3" s="3" t="s">
        <v>183</v>
      </c>
      <c r="B3" s="4">
        <v>222.2</v>
      </c>
      <c r="C3" s="4">
        <v>68.7</v>
      </c>
      <c r="D3" s="4">
        <v>2.98</v>
      </c>
      <c r="E3" s="4">
        <v>7.74</v>
      </c>
      <c r="F3" s="4">
        <v>38.6</v>
      </c>
      <c r="G3" s="11">
        <f t="shared" ref="G3:G25" si="0">(F3/2.14)</f>
        <v>18.037383177570092</v>
      </c>
      <c r="H3" s="4">
        <v>0.62</v>
      </c>
      <c r="I3" s="4">
        <v>36</v>
      </c>
      <c r="J3" s="4">
        <v>34</v>
      </c>
      <c r="K3" s="4">
        <v>441</v>
      </c>
      <c r="L3" s="4">
        <v>950</v>
      </c>
      <c r="M3" s="4">
        <v>0.54</v>
      </c>
    </row>
    <row r="4" spans="1:13" x14ac:dyDescent="0.25">
      <c r="A4" s="3" t="s">
        <v>184</v>
      </c>
      <c r="B4" s="4">
        <v>274.8</v>
      </c>
      <c r="C4" s="4">
        <v>70.099999999999994</v>
      </c>
      <c r="D4" s="4">
        <v>3.15</v>
      </c>
      <c r="E4" s="4">
        <v>6.84</v>
      </c>
      <c r="F4" s="4">
        <v>44.9</v>
      </c>
      <c r="G4" s="11">
        <f t="shared" si="0"/>
        <v>20.98130841121495</v>
      </c>
      <c r="H4" s="4">
        <v>0.62</v>
      </c>
      <c r="I4" s="4">
        <v>31</v>
      </c>
      <c r="J4" s="4">
        <v>25</v>
      </c>
      <c r="K4" s="4">
        <v>443</v>
      </c>
      <c r="L4" s="4">
        <v>1186</v>
      </c>
      <c r="M4" s="4">
        <v>1.22</v>
      </c>
    </row>
    <row r="5" spans="1:13" x14ac:dyDescent="0.25">
      <c r="A5" s="3" t="s">
        <v>185</v>
      </c>
      <c r="B5" s="4">
        <v>386.5</v>
      </c>
      <c r="C5" s="4">
        <v>98.3</v>
      </c>
      <c r="D5" s="4">
        <v>3.22</v>
      </c>
      <c r="E5" s="4">
        <v>6.81</v>
      </c>
      <c r="F5" s="4">
        <v>47.1</v>
      </c>
      <c r="G5" s="11">
        <f t="shared" si="0"/>
        <v>22.009345794392523</v>
      </c>
      <c r="H5" s="4">
        <v>0.57999999999999996</v>
      </c>
      <c r="I5" s="4">
        <v>38</v>
      </c>
      <c r="J5" s="4">
        <v>28</v>
      </c>
      <c r="K5" s="4">
        <v>642</v>
      </c>
      <c r="L5" s="4">
        <v>1136</v>
      </c>
      <c r="M5" s="4">
        <v>0.91</v>
      </c>
    </row>
    <row r="6" spans="1:13" x14ac:dyDescent="0.25">
      <c r="A6" s="3" t="s">
        <v>186</v>
      </c>
      <c r="B6" s="4">
        <v>124.2</v>
      </c>
      <c r="C6" s="4">
        <v>57.5</v>
      </c>
      <c r="D6" s="4">
        <v>3.11</v>
      </c>
      <c r="E6" s="4">
        <v>6.91</v>
      </c>
      <c r="F6" s="4">
        <v>39.5</v>
      </c>
      <c r="G6" s="11">
        <f t="shared" si="0"/>
        <v>18.457943925233643</v>
      </c>
      <c r="H6" s="4">
        <v>0.56999999999999995</v>
      </c>
      <c r="I6" s="4">
        <v>35</v>
      </c>
      <c r="J6" s="4">
        <v>30</v>
      </c>
      <c r="K6" s="4">
        <v>738</v>
      </c>
      <c r="L6" s="4">
        <v>644</v>
      </c>
      <c r="M6" s="4">
        <v>0.42</v>
      </c>
    </row>
    <row r="7" spans="1:13" x14ac:dyDescent="0.25">
      <c r="A7" s="3" t="s">
        <v>187</v>
      </c>
      <c r="B7" s="4">
        <v>189.1</v>
      </c>
      <c r="C7" s="4">
        <v>59.7</v>
      </c>
      <c r="D7" s="4">
        <v>3.21</v>
      </c>
      <c r="E7" s="4">
        <v>7.11</v>
      </c>
      <c r="F7" s="4">
        <v>39.4</v>
      </c>
      <c r="G7" s="11">
        <f t="shared" si="0"/>
        <v>18.411214953271028</v>
      </c>
      <c r="H7" s="4">
        <v>0.59</v>
      </c>
      <c r="I7" s="4">
        <v>30</v>
      </c>
      <c r="J7" s="4">
        <v>33</v>
      </c>
      <c r="K7" s="4">
        <v>556</v>
      </c>
      <c r="L7" s="4">
        <v>1100</v>
      </c>
      <c r="M7" s="4">
        <v>0.47</v>
      </c>
    </row>
    <row r="8" spans="1:13" x14ac:dyDescent="0.25">
      <c r="A8" s="3" t="s">
        <v>188</v>
      </c>
      <c r="B8" s="4">
        <v>110.2</v>
      </c>
      <c r="C8" s="4">
        <v>49.9</v>
      </c>
      <c r="D8" s="4">
        <v>3.21</v>
      </c>
      <c r="E8" s="4">
        <v>7.05</v>
      </c>
      <c r="F8" s="4">
        <v>36.299999999999997</v>
      </c>
      <c r="G8" s="11">
        <f t="shared" si="0"/>
        <v>16.962616822429904</v>
      </c>
      <c r="H8" s="4">
        <v>0.56000000000000005</v>
      </c>
      <c r="I8" s="4">
        <v>29</v>
      </c>
      <c r="J8" s="4">
        <v>32</v>
      </c>
      <c r="K8" s="4">
        <v>641</v>
      </c>
      <c r="L8" s="4">
        <v>716</v>
      </c>
      <c r="M8" s="4">
        <v>0.37</v>
      </c>
    </row>
    <row r="9" spans="1:13" x14ac:dyDescent="0.25">
      <c r="A9" s="3" t="s">
        <v>189</v>
      </c>
      <c r="B9" s="4">
        <v>416.4</v>
      </c>
      <c r="C9" s="4">
        <v>201.6</v>
      </c>
      <c r="D9" s="4">
        <v>3.18</v>
      </c>
      <c r="E9" s="4">
        <v>6.72</v>
      </c>
      <c r="F9" s="4">
        <v>48.2</v>
      </c>
      <c r="G9" s="11">
        <f t="shared" si="0"/>
        <v>22.523364485981308</v>
      </c>
      <c r="H9" s="4">
        <v>0.64</v>
      </c>
      <c r="I9" s="4">
        <v>34</v>
      </c>
      <c r="J9" s="4">
        <v>33</v>
      </c>
      <c r="K9" s="4">
        <v>487</v>
      </c>
      <c r="L9" s="4">
        <v>1190</v>
      </c>
      <c r="M9" s="4">
        <v>0.31</v>
      </c>
    </row>
    <row r="10" spans="1:13" x14ac:dyDescent="0.25">
      <c r="A10" s="3" t="s">
        <v>190</v>
      </c>
      <c r="B10" s="4">
        <v>132.69999999999999</v>
      </c>
      <c r="C10" s="4">
        <v>58.8</v>
      </c>
      <c r="D10" s="4">
        <v>3.12</v>
      </c>
      <c r="E10" s="4">
        <v>7.06</v>
      </c>
      <c r="F10" s="4">
        <v>39.700000000000003</v>
      </c>
      <c r="G10" s="11">
        <f t="shared" si="0"/>
        <v>18.55140186915888</v>
      </c>
      <c r="H10" s="4">
        <v>0.57999999999999996</v>
      </c>
      <c r="I10" s="4">
        <v>36</v>
      </c>
      <c r="J10" s="4">
        <v>32</v>
      </c>
      <c r="K10" s="4">
        <v>416</v>
      </c>
      <c r="L10" s="4">
        <v>1137</v>
      </c>
      <c r="M10" s="4">
        <v>0.69</v>
      </c>
    </row>
    <row r="11" spans="1:13" x14ac:dyDescent="0.25">
      <c r="A11" s="3" t="s">
        <v>191</v>
      </c>
      <c r="B11" s="4">
        <v>162.1</v>
      </c>
      <c r="C11" s="4">
        <v>43.7</v>
      </c>
      <c r="D11" s="4">
        <v>3.32</v>
      </c>
      <c r="E11" s="4">
        <v>7.21</v>
      </c>
      <c r="F11" s="4">
        <v>36.799999999999997</v>
      </c>
      <c r="G11" s="11">
        <f t="shared" si="0"/>
        <v>17.196261682242987</v>
      </c>
      <c r="H11" s="4">
        <v>0.63</v>
      </c>
      <c r="I11" s="4">
        <v>32</v>
      </c>
      <c r="J11" s="4">
        <v>43</v>
      </c>
      <c r="K11" s="4">
        <v>362</v>
      </c>
      <c r="L11" s="4">
        <v>593</v>
      </c>
      <c r="M11" s="4">
        <v>0.5</v>
      </c>
    </row>
    <row r="12" spans="1:13" x14ac:dyDescent="0.25">
      <c r="A12" s="3" t="s">
        <v>192</v>
      </c>
      <c r="B12" s="4">
        <v>107.3</v>
      </c>
      <c r="C12" s="4">
        <v>38.799999999999997</v>
      </c>
      <c r="D12" s="4">
        <v>3.27</v>
      </c>
      <c r="E12" s="4">
        <v>6.86</v>
      </c>
      <c r="F12" s="4">
        <v>37.299999999999997</v>
      </c>
      <c r="G12" s="11">
        <f t="shared" si="0"/>
        <v>17.429906542056074</v>
      </c>
      <c r="H12" s="4">
        <v>0.65</v>
      </c>
      <c r="I12" s="4">
        <v>26</v>
      </c>
      <c r="J12" s="4">
        <v>30</v>
      </c>
      <c r="K12" s="4">
        <v>430</v>
      </c>
      <c r="L12" s="4">
        <v>530</v>
      </c>
      <c r="M12" s="4">
        <v>0.68</v>
      </c>
    </row>
    <row r="13" spans="1:13" x14ac:dyDescent="0.25">
      <c r="A13" s="3" t="s">
        <v>193</v>
      </c>
      <c r="B13" s="4">
        <v>95.6</v>
      </c>
      <c r="C13" s="4">
        <v>43.7</v>
      </c>
      <c r="D13" s="4">
        <v>3.21</v>
      </c>
      <c r="E13" s="4">
        <v>7.03</v>
      </c>
      <c r="F13" s="4">
        <v>44.9</v>
      </c>
      <c r="G13" s="11">
        <f t="shared" si="0"/>
        <v>20.98130841121495</v>
      </c>
      <c r="H13" s="4">
        <v>0.57999999999999996</v>
      </c>
      <c r="I13" s="4">
        <v>27</v>
      </c>
      <c r="J13" s="4">
        <v>30</v>
      </c>
      <c r="K13" s="4">
        <v>415</v>
      </c>
      <c r="L13" s="4">
        <v>308</v>
      </c>
      <c r="M13" s="4">
        <v>0.75</v>
      </c>
    </row>
    <row r="14" spans="1:13" x14ac:dyDescent="0.25">
      <c r="A14" s="3" t="s">
        <v>194</v>
      </c>
      <c r="B14" s="4">
        <v>178.6</v>
      </c>
      <c r="C14" s="4">
        <v>63.5</v>
      </c>
      <c r="D14" s="4">
        <v>3.27</v>
      </c>
      <c r="E14" s="4">
        <v>6.95</v>
      </c>
      <c r="F14" s="4">
        <v>45.3</v>
      </c>
      <c r="G14" s="11">
        <f t="shared" si="0"/>
        <v>21.168224299065418</v>
      </c>
      <c r="H14" s="4">
        <v>0.63</v>
      </c>
      <c r="I14" s="4">
        <v>29</v>
      </c>
      <c r="J14" s="4">
        <v>34</v>
      </c>
      <c r="K14" s="4">
        <v>516</v>
      </c>
      <c r="L14" s="4">
        <v>774</v>
      </c>
      <c r="M14" s="4">
        <v>0.51</v>
      </c>
    </row>
    <row r="15" spans="1:13" x14ac:dyDescent="0.25">
      <c r="A15" s="3" t="s">
        <v>195</v>
      </c>
      <c r="B15" s="4">
        <v>173.7</v>
      </c>
      <c r="C15" s="4">
        <v>56.5</v>
      </c>
      <c r="D15" s="4">
        <v>3.2</v>
      </c>
      <c r="E15" s="4">
        <v>6.25</v>
      </c>
      <c r="F15" s="4">
        <v>43.8</v>
      </c>
      <c r="G15" s="11">
        <f t="shared" si="0"/>
        <v>20.467289719626166</v>
      </c>
      <c r="H15" s="4">
        <v>0.67</v>
      </c>
      <c r="I15" s="4">
        <v>32</v>
      </c>
      <c r="J15" s="4">
        <v>27</v>
      </c>
      <c r="K15" s="4">
        <v>567</v>
      </c>
      <c r="L15" s="4">
        <v>853</v>
      </c>
      <c r="M15" s="4">
        <v>1.02</v>
      </c>
    </row>
    <row r="16" spans="1:13" x14ac:dyDescent="0.25">
      <c r="A16" s="3" t="s">
        <v>196</v>
      </c>
      <c r="B16" s="4">
        <v>185.2</v>
      </c>
      <c r="C16" s="4">
        <v>68.5</v>
      </c>
      <c r="D16" s="4">
        <v>3.03</v>
      </c>
      <c r="E16" s="4">
        <v>6.81</v>
      </c>
      <c r="F16" s="4">
        <v>40</v>
      </c>
      <c r="G16" s="11">
        <f t="shared" si="0"/>
        <v>18.691588785046729</v>
      </c>
      <c r="H16" s="4">
        <v>0.61</v>
      </c>
      <c r="I16" s="4">
        <v>42</v>
      </c>
      <c r="J16" s="4">
        <v>29</v>
      </c>
      <c r="K16" s="4">
        <v>305</v>
      </c>
      <c r="L16" s="4">
        <v>1044</v>
      </c>
      <c r="M16" s="4">
        <v>1.62</v>
      </c>
    </row>
    <row r="17" spans="1:13" x14ac:dyDescent="0.25">
      <c r="A17" s="3" t="s">
        <v>197</v>
      </c>
      <c r="B17" s="4">
        <v>91.3</v>
      </c>
      <c r="C17" s="4">
        <v>45.2</v>
      </c>
      <c r="D17" s="4">
        <v>3.15</v>
      </c>
      <c r="E17" s="4">
        <v>6.48</v>
      </c>
      <c r="F17" s="4">
        <v>36</v>
      </c>
      <c r="G17" s="11">
        <f t="shared" si="0"/>
        <v>16.822429906542055</v>
      </c>
      <c r="H17" s="4">
        <v>0.62</v>
      </c>
      <c r="I17" s="4">
        <v>41</v>
      </c>
      <c r="J17" s="4">
        <v>25</v>
      </c>
      <c r="K17" s="4">
        <v>435</v>
      </c>
      <c r="L17" s="4">
        <v>881</v>
      </c>
      <c r="M17" s="4">
        <v>0.72</v>
      </c>
    </row>
    <row r="18" spans="1:13" x14ac:dyDescent="0.25">
      <c r="A18" s="3" t="s">
        <v>198</v>
      </c>
      <c r="B18" s="4">
        <v>129.80000000000001</v>
      </c>
      <c r="C18" s="4">
        <v>61.2</v>
      </c>
      <c r="D18" s="4">
        <v>2.96</v>
      </c>
      <c r="E18" s="4">
        <v>6.72</v>
      </c>
      <c r="F18" s="4">
        <v>39.4</v>
      </c>
      <c r="G18" s="11">
        <f t="shared" si="0"/>
        <v>18.411214953271028</v>
      </c>
      <c r="H18" s="4">
        <v>0.63</v>
      </c>
      <c r="I18" s="4">
        <v>24</v>
      </c>
      <c r="J18" s="4">
        <v>20</v>
      </c>
      <c r="K18" s="4">
        <v>534</v>
      </c>
      <c r="L18" s="4">
        <v>965</v>
      </c>
      <c r="M18" s="4">
        <v>0.79</v>
      </c>
    </row>
    <row r="19" spans="1:13" x14ac:dyDescent="0.25">
      <c r="A19" s="3" t="s">
        <v>199</v>
      </c>
      <c r="B19" s="4">
        <v>104.8</v>
      </c>
      <c r="C19" s="4">
        <v>43.3</v>
      </c>
      <c r="D19" s="4">
        <v>3.13</v>
      </c>
      <c r="E19" s="4">
        <v>7.11</v>
      </c>
      <c r="F19" s="4">
        <v>45.6</v>
      </c>
      <c r="G19" s="11">
        <f t="shared" si="0"/>
        <v>21.308411214953271</v>
      </c>
      <c r="H19" s="4">
        <v>0.64</v>
      </c>
      <c r="I19" s="4">
        <v>18</v>
      </c>
      <c r="J19" s="4">
        <v>28</v>
      </c>
      <c r="K19" s="4">
        <v>459</v>
      </c>
      <c r="L19" s="4">
        <v>894</v>
      </c>
      <c r="M19" s="4">
        <v>1.1499999999999999</v>
      </c>
    </row>
    <row r="20" spans="1:13" x14ac:dyDescent="0.25">
      <c r="A20" s="3" t="s">
        <v>200</v>
      </c>
      <c r="B20" s="4">
        <v>148.9</v>
      </c>
      <c r="C20" s="4">
        <v>59.9</v>
      </c>
      <c r="D20" s="4">
        <v>3.43</v>
      </c>
      <c r="E20" s="4">
        <v>8.06</v>
      </c>
      <c r="F20" s="4">
        <v>44.3</v>
      </c>
      <c r="G20" s="11">
        <f t="shared" si="0"/>
        <v>20.700934579439249</v>
      </c>
      <c r="H20" s="4">
        <v>0.71</v>
      </c>
      <c r="I20" s="4">
        <v>24</v>
      </c>
      <c r="J20" s="4">
        <v>37</v>
      </c>
      <c r="K20" s="4">
        <v>417</v>
      </c>
      <c r="L20" s="4">
        <v>756</v>
      </c>
      <c r="M20" s="4">
        <v>1</v>
      </c>
    </row>
    <row r="21" spans="1:13" x14ac:dyDescent="0.25">
      <c r="A21" s="3" t="s">
        <v>201</v>
      </c>
      <c r="B21" s="4">
        <v>146.6</v>
      </c>
      <c r="C21" s="4">
        <v>65.900000000000006</v>
      </c>
      <c r="D21" s="4">
        <v>2.96</v>
      </c>
      <c r="E21" s="4">
        <v>7.91</v>
      </c>
      <c r="F21" s="4">
        <v>42.7</v>
      </c>
      <c r="G21" s="11">
        <f t="shared" si="0"/>
        <v>19.953271028037385</v>
      </c>
      <c r="H21" s="4">
        <v>0.67</v>
      </c>
      <c r="I21" s="4">
        <v>18</v>
      </c>
      <c r="J21" s="4">
        <v>31</v>
      </c>
      <c r="K21" s="4">
        <v>513</v>
      </c>
      <c r="L21" s="4">
        <v>770</v>
      </c>
      <c r="M21" s="4">
        <v>0.43</v>
      </c>
    </row>
    <row r="22" spans="1:13" x14ac:dyDescent="0.25">
      <c r="A22" s="3" t="s">
        <v>202</v>
      </c>
      <c r="B22" s="4">
        <v>138.1</v>
      </c>
      <c r="C22" s="4">
        <v>60.6</v>
      </c>
      <c r="D22" s="4">
        <v>3.42</v>
      </c>
      <c r="E22" s="4">
        <v>7.23</v>
      </c>
      <c r="F22" s="4">
        <v>36.200000000000003</v>
      </c>
      <c r="G22" s="11">
        <f t="shared" si="0"/>
        <v>16.915887850467289</v>
      </c>
      <c r="H22" s="4">
        <v>0.68</v>
      </c>
      <c r="I22" s="4">
        <v>14</v>
      </c>
      <c r="J22" s="4">
        <v>40</v>
      </c>
      <c r="K22" s="4">
        <v>531</v>
      </c>
      <c r="L22" s="4">
        <v>1097</v>
      </c>
      <c r="M22" s="4">
        <v>0.91</v>
      </c>
    </row>
    <row r="23" spans="1:13" x14ac:dyDescent="0.25">
      <c r="A23" s="3" t="s">
        <v>203</v>
      </c>
      <c r="B23" s="4">
        <v>134</v>
      </c>
      <c r="C23" s="4">
        <v>52</v>
      </c>
      <c r="D23" s="4">
        <v>3.13</v>
      </c>
      <c r="E23" s="4">
        <v>7.19</v>
      </c>
      <c r="F23" s="4">
        <v>40.9</v>
      </c>
      <c r="G23" s="11">
        <f t="shared" si="0"/>
        <v>19.11214953271028</v>
      </c>
      <c r="H23" s="4">
        <v>0.77</v>
      </c>
      <c r="I23" s="4">
        <v>24</v>
      </c>
      <c r="J23" s="4">
        <v>37</v>
      </c>
      <c r="K23" s="4">
        <v>358</v>
      </c>
      <c r="L23" s="4">
        <v>678</v>
      </c>
      <c r="M23" s="4">
        <v>0.89</v>
      </c>
    </row>
    <row r="24" spans="1:13" x14ac:dyDescent="0.25">
      <c r="A24" s="3" t="s">
        <v>204</v>
      </c>
      <c r="B24" s="4">
        <v>115.2</v>
      </c>
      <c r="C24" s="4">
        <v>48.7</v>
      </c>
      <c r="D24" s="4">
        <v>3.26</v>
      </c>
      <c r="E24" s="4">
        <v>6.73</v>
      </c>
      <c r="F24" s="4">
        <v>36.4</v>
      </c>
      <c r="G24" s="11">
        <f t="shared" si="0"/>
        <v>17.009345794392523</v>
      </c>
      <c r="H24" s="4">
        <v>0.64</v>
      </c>
      <c r="I24" s="4">
        <v>20</v>
      </c>
      <c r="J24" s="4">
        <v>32</v>
      </c>
      <c r="K24" s="4">
        <v>524</v>
      </c>
      <c r="L24" s="4">
        <v>491</v>
      </c>
      <c r="M24" s="4">
        <v>0.74</v>
      </c>
    </row>
    <row r="25" spans="1:13" x14ac:dyDescent="0.25">
      <c r="A25" s="3" t="s">
        <v>205</v>
      </c>
      <c r="B25" s="4">
        <v>114.4</v>
      </c>
      <c r="C25" s="4">
        <v>46.7</v>
      </c>
      <c r="D25" s="4">
        <v>3.32</v>
      </c>
      <c r="E25" s="4">
        <v>7.09</v>
      </c>
      <c r="F25" s="4">
        <v>43.2</v>
      </c>
      <c r="G25" s="11">
        <f t="shared" si="0"/>
        <v>20.186915887850468</v>
      </c>
      <c r="H25" s="4">
        <v>0.66</v>
      </c>
      <c r="I25" s="4">
        <v>16</v>
      </c>
      <c r="J25" s="4">
        <v>32</v>
      </c>
      <c r="K25" s="4">
        <v>460</v>
      </c>
      <c r="L25" s="4">
        <v>383</v>
      </c>
      <c r="M25" s="4">
        <v>0.88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L123"/>
  <sheetViews>
    <sheetView workbookViewId="0">
      <selection activeCell="P5" sqref="P5"/>
    </sheetView>
  </sheetViews>
  <sheetFormatPr defaultRowHeight="15" x14ac:dyDescent="0.25"/>
  <cols>
    <col min="1" max="1" width="23.7109375" customWidth="1"/>
    <col min="2" max="2" width="13" customWidth="1"/>
    <col min="3" max="3" width="13.140625" customWidth="1"/>
    <col min="4" max="4" width="11.7109375" customWidth="1"/>
    <col min="5" max="5" width="24.42578125" customWidth="1"/>
  </cols>
  <sheetData>
    <row r="2" spans="1:12" x14ac:dyDescent="0.25">
      <c r="A2" s="20">
        <v>2.581</v>
      </c>
      <c r="B2" s="22">
        <v>1.3580000000000001</v>
      </c>
      <c r="C2" s="22">
        <v>1.1120000000000001</v>
      </c>
      <c r="D2" s="22">
        <v>1.0669999999999999</v>
      </c>
      <c r="E2" s="22">
        <v>1.206</v>
      </c>
      <c r="F2" s="22">
        <v>1.173</v>
      </c>
      <c r="G2" s="22">
        <v>0.98099999999999998</v>
      </c>
      <c r="H2" s="22">
        <v>0.97099999999999997</v>
      </c>
      <c r="I2" s="22">
        <v>0.99199999999999999</v>
      </c>
      <c r="J2" s="22">
        <v>1.0309999999999999</v>
      </c>
      <c r="K2" s="22">
        <v>0.88400000000000001</v>
      </c>
      <c r="L2" s="22">
        <v>0.94600000000000006</v>
      </c>
    </row>
    <row r="3" spans="1:12" x14ac:dyDescent="0.25">
      <c r="A3" s="20">
        <v>1.5050000000000001</v>
      </c>
      <c r="B3" s="22">
        <v>1.113</v>
      </c>
      <c r="C3" s="22">
        <v>1.135</v>
      </c>
      <c r="D3" s="22">
        <v>0.91800000000000004</v>
      </c>
      <c r="E3" s="22">
        <v>0.995</v>
      </c>
      <c r="F3" s="22">
        <v>0.98799999999999999</v>
      </c>
      <c r="G3" s="22">
        <v>1.0170000000000001</v>
      </c>
      <c r="H3" s="22">
        <v>0.97599999999999998</v>
      </c>
      <c r="I3" s="22">
        <v>1.0389999999999999</v>
      </c>
      <c r="J3" s="22">
        <v>1.109</v>
      </c>
      <c r="K3" s="22">
        <v>1.0230000000000001</v>
      </c>
      <c r="L3" s="22">
        <v>1.085</v>
      </c>
    </row>
    <row r="4" spans="1:12" x14ac:dyDescent="0.25">
      <c r="A4" s="20">
        <v>0.84799999999999998</v>
      </c>
      <c r="B4" s="22">
        <v>1.097</v>
      </c>
      <c r="C4" s="22">
        <v>1.236</v>
      </c>
      <c r="D4" s="22">
        <v>1.0230000000000001</v>
      </c>
      <c r="E4" s="22">
        <v>0.98899999999999999</v>
      </c>
      <c r="F4" s="22">
        <v>1.0449999999999999</v>
      </c>
      <c r="G4" s="22">
        <v>1.0030000000000001</v>
      </c>
      <c r="H4" s="22">
        <v>1.0660000000000001</v>
      </c>
      <c r="I4" s="22">
        <v>1.1160000000000001</v>
      </c>
      <c r="J4" s="22">
        <v>1.1000000000000001</v>
      </c>
      <c r="K4" s="22">
        <v>1.101</v>
      </c>
      <c r="L4" s="22">
        <v>1.2190000000000001</v>
      </c>
    </row>
    <row r="5" spans="1:12" x14ac:dyDescent="0.25">
      <c r="A5" s="20">
        <v>0.46600000000000003</v>
      </c>
      <c r="B5" s="22">
        <v>1.397</v>
      </c>
      <c r="C5" s="22">
        <v>1.177</v>
      </c>
      <c r="D5" s="22">
        <v>1.1240000000000001</v>
      </c>
      <c r="E5" s="22">
        <v>0.94500000000000006</v>
      </c>
      <c r="F5" s="22">
        <v>1.1500000000000001</v>
      </c>
      <c r="G5" s="22">
        <v>1.19</v>
      </c>
      <c r="H5" s="22">
        <v>1.145</v>
      </c>
      <c r="I5" s="22">
        <v>1.1340000000000001</v>
      </c>
      <c r="J5" s="22">
        <v>1.1040000000000001</v>
      </c>
      <c r="K5" s="22">
        <v>1.01</v>
      </c>
      <c r="L5" s="22">
        <v>1.1850000000000001</v>
      </c>
    </row>
    <row r="6" spans="1:12" x14ac:dyDescent="0.25">
      <c r="A6" s="20">
        <v>0.27100000000000002</v>
      </c>
      <c r="B6" s="22">
        <v>2.0300000000000002</v>
      </c>
      <c r="C6" s="22">
        <v>1.5629999999999999</v>
      </c>
      <c r="D6" s="22">
        <v>1.319</v>
      </c>
      <c r="E6" s="22">
        <v>1.282</v>
      </c>
      <c r="F6" s="22">
        <v>1.2390000000000001</v>
      </c>
      <c r="G6" s="22">
        <v>1.22</v>
      </c>
      <c r="H6" s="22">
        <v>1.1500000000000001</v>
      </c>
      <c r="I6" s="22">
        <v>1.1240000000000001</v>
      </c>
      <c r="J6" s="22">
        <v>1.1440000000000001</v>
      </c>
      <c r="K6" s="22">
        <v>1.0840000000000001</v>
      </c>
      <c r="L6" s="22">
        <v>0.94400000000000006</v>
      </c>
    </row>
    <row r="7" spans="1:12" x14ac:dyDescent="0.25">
      <c r="A7" s="21">
        <v>6.5000000000000002E-2</v>
      </c>
      <c r="B7" s="22">
        <v>1.5310000000000001</v>
      </c>
      <c r="C7" s="22">
        <v>1.827</v>
      </c>
      <c r="D7" s="22">
        <v>1.377</v>
      </c>
      <c r="E7" s="22">
        <v>1.2610000000000001</v>
      </c>
      <c r="F7" s="22">
        <v>1.0580000000000001</v>
      </c>
      <c r="G7" s="22">
        <v>1.0680000000000001</v>
      </c>
      <c r="H7" s="22">
        <v>1.123</v>
      </c>
      <c r="I7" s="22">
        <v>1.0449999999999999</v>
      </c>
      <c r="J7" s="22">
        <v>0.98199999999999998</v>
      </c>
      <c r="K7" s="22">
        <v>1.167</v>
      </c>
      <c r="L7" s="22">
        <v>1.0529999999999999</v>
      </c>
    </row>
    <row r="8" spans="1:12" x14ac:dyDescent="0.25">
      <c r="A8" s="22">
        <v>1.875</v>
      </c>
      <c r="B8" s="22">
        <v>1.286</v>
      </c>
      <c r="C8" s="22">
        <v>1.1950000000000001</v>
      </c>
      <c r="D8" s="22">
        <v>1.2330000000000001</v>
      </c>
      <c r="E8" s="22">
        <v>1.034</v>
      </c>
      <c r="F8" s="22">
        <v>1.0760000000000001</v>
      </c>
      <c r="G8" s="22">
        <v>1.085</v>
      </c>
      <c r="H8" s="22">
        <v>1.111</v>
      </c>
      <c r="I8" s="22">
        <v>0.97499999999999998</v>
      </c>
      <c r="J8" s="22">
        <v>1.0760000000000001</v>
      </c>
      <c r="K8" s="22">
        <v>1.1719999999999999</v>
      </c>
      <c r="L8" s="22">
        <v>0.98699999999999999</v>
      </c>
    </row>
    <row r="9" spans="1:12" x14ac:dyDescent="0.25">
      <c r="A9" s="22">
        <v>2.0590000000000002</v>
      </c>
      <c r="B9" s="22">
        <v>1.532</v>
      </c>
      <c r="C9" s="22">
        <v>1.4550000000000001</v>
      </c>
      <c r="D9" s="22">
        <v>1.1599999999999999</v>
      </c>
      <c r="E9" s="22">
        <v>0.98399999999999999</v>
      </c>
      <c r="F9" s="22">
        <v>1.0289999999999999</v>
      </c>
      <c r="G9" s="22">
        <v>0.94300000000000006</v>
      </c>
      <c r="H9" s="22">
        <v>1.0030000000000001</v>
      </c>
      <c r="I9" s="22">
        <v>0.8</v>
      </c>
      <c r="J9" s="22">
        <v>0.79</v>
      </c>
      <c r="K9" s="22">
        <v>0.92</v>
      </c>
      <c r="L9" s="22">
        <v>0.746</v>
      </c>
    </row>
    <row r="16" spans="1:12" x14ac:dyDescent="0.25">
      <c r="B16" s="2" t="s">
        <v>253</v>
      </c>
      <c r="C16" s="2" t="s">
        <v>62</v>
      </c>
      <c r="D16" s="2" t="s">
        <v>63</v>
      </c>
      <c r="E16" s="2" t="s">
        <v>64</v>
      </c>
    </row>
    <row r="17" spans="1:12" x14ac:dyDescent="0.25">
      <c r="A17" t="s">
        <v>65</v>
      </c>
      <c r="B17" s="20">
        <v>2.581</v>
      </c>
      <c r="C17" s="14">
        <f>B17-B22</f>
        <v>2.516</v>
      </c>
      <c r="D17" s="14">
        <v>800</v>
      </c>
      <c r="E17" s="17">
        <f>(38.822*C17*C17)+(224.48*C17)+(1.7411)</f>
        <v>812.28597843199987</v>
      </c>
    </row>
    <row r="18" spans="1:12" x14ac:dyDescent="0.25">
      <c r="A18" t="s">
        <v>66</v>
      </c>
      <c r="B18" s="20">
        <v>1.5050000000000001</v>
      </c>
      <c r="C18" s="14">
        <f>B18-B22</f>
        <v>1.4400000000000002</v>
      </c>
      <c r="D18" s="14">
        <v>400</v>
      </c>
      <c r="E18" s="17">
        <f t="shared" ref="E18:E22" si="0">(38.822*C18*C18)+(224.48*C18)+(1.7411)</f>
        <v>405.49359920000006</v>
      </c>
    </row>
    <row r="19" spans="1:12" x14ac:dyDescent="0.25">
      <c r="A19" t="s">
        <v>67</v>
      </c>
      <c r="B19" s="20">
        <v>0.84799999999999998</v>
      </c>
      <c r="C19" s="14">
        <f>B19-B22</f>
        <v>0.78299999999999992</v>
      </c>
      <c r="D19" s="14">
        <v>200</v>
      </c>
      <c r="E19" s="17">
        <f t="shared" si="0"/>
        <v>201.31028115799995</v>
      </c>
    </row>
    <row r="20" spans="1:12" x14ac:dyDescent="0.25">
      <c r="A20" t="s">
        <v>68</v>
      </c>
      <c r="B20" s="20">
        <v>0.46600000000000003</v>
      </c>
      <c r="C20" s="14">
        <f>B20-B22</f>
        <v>0.40100000000000002</v>
      </c>
      <c r="D20" s="14">
        <v>100</v>
      </c>
      <c r="E20" s="17">
        <f t="shared" si="0"/>
        <v>98.000196422000002</v>
      </c>
    </row>
    <row r="21" spans="1:12" x14ac:dyDescent="0.25">
      <c r="A21" t="s">
        <v>69</v>
      </c>
      <c r="B21" s="20">
        <v>0.27100000000000002</v>
      </c>
      <c r="C21" s="14">
        <f>B21-B22</f>
        <v>0.20600000000000002</v>
      </c>
      <c r="D21" s="14">
        <v>50</v>
      </c>
      <c r="E21" s="17">
        <f t="shared" si="0"/>
        <v>49.631430392000006</v>
      </c>
    </row>
    <row r="22" spans="1:12" x14ac:dyDescent="0.25">
      <c r="A22" t="s">
        <v>71</v>
      </c>
      <c r="B22" s="21">
        <v>6.5000000000000002E-2</v>
      </c>
      <c r="C22" s="14">
        <f>B22-B22</f>
        <v>0</v>
      </c>
      <c r="D22" s="14">
        <v>0</v>
      </c>
      <c r="E22" s="17">
        <f t="shared" si="0"/>
        <v>1.7411000000000001</v>
      </c>
    </row>
    <row r="27" spans="1:12" x14ac:dyDescent="0.25">
      <c r="I27" s="16"/>
      <c r="K27" s="16" t="s">
        <v>254</v>
      </c>
      <c r="L27" s="16"/>
    </row>
    <row r="33" spans="1:5" x14ac:dyDescent="0.25">
      <c r="A33" s="24" t="s">
        <v>73</v>
      </c>
      <c r="B33" s="22" t="s">
        <v>61</v>
      </c>
      <c r="C33" s="23" t="s">
        <v>71</v>
      </c>
      <c r="D33" s="14" t="s">
        <v>62</v>
      </c>
      <c r="E33" s="25" t="s">
        <v>255</v>
      </c>
    </row>
    <row r="34" spans="1:5" x14ac:dyDescent="0.25">
      <c r="A34" s="24" t="s">
        <v>110</v>
      </c>
      <c r="B34" s="22">
        <v>1.875</v>
      </c>
      <c r="C34" s="21">
        <v>6.5000000000000002E-2</v>
      </c>
      <c r="D34" s="14">
        <f t="shared" ref="D34:D65" si="1">(B34-C34)</f>
        <v>1.81</v>
      </c>
      <c r="E34" s="17">
        <f t="shared" ref="E34:E65" si="2">(38.822*D34*D34)+(224.48*D34)+(1.7411)</f>
        <v>535.23465420000002</v>
      </c>
    </row>
    <row r="35" spans="1:5" x14ac:dyDescent="0.25">
      <c r="A35" s="24" t="s">
        <v>111</v>
      </c>
      <c r="B35" s="22">
        <v>2.0590000000000002</v>
      </c>
      <c r="C35" s="21">
        <v>6.5000000000000002E-2</v>
      </c>
      <c r="D35" s="14">
        <f t="shared" si="1"/>
        <v>1.9940000000000002</v>
      </c>
      <c r="E35" s="17">
        <f t="shared" si="2"/>
        <v>603.71188959200003</v>
      </c>
    </row>
    <row r="36" spans="1:5" x14ac:dyDescent="0.25">
      <c r="A36" s="24" t="s">
        <v>112</v>
      </c>
      <c r="B36" s="22">
        <v>1.3580000000000001</v>
      </c>
      <c r="C36" s="21">
        <v>6.5000000000000002E-2</v>
      </c>
      <c r="D36" s="14">
        <f t="shared" si="1"/>
        <v>1.2930000000000001</v>
      </c>
      <c r="E36" s="17">
        <f t="shared" si="2"/>
        <v>356.89826187800008</v>
      </c>
    </row>
    <row r="37" spans="1:5" x14ac:dyDescent="0.25">
      <c r="A37" s="24" t="s">
        <v>113</v>
      </c>
      <c r="B37" s="22">
        <v>1.113</v>
      </c>
      <c r="C37" s="21">
        <v>6.5000000000000002E-2</v>
      </c>
      <c r="D37" s="14">
        <f t="shared" si="1"/>
        <v>1.048</v>
      </c>
      <c r="E37" s="17">
        <f t="shared" si="2"/>
        <v>279.634497888</v>
      </c>
    </row>
    <row r="38" spans="1:5" x14ac:dyDescent="0.25">
      <c r="A38" s="24" t="s">
        <v>114</v>
      </c>
      <c r="B38" s="22">
        <v>1.097</v>
      </c>
      <c r="C38" s="21">
        <v>6.5000000000000002E-2</v>
      </c>
      <c r="D38" s="14">
        <f t="shared" si="1"/>
        <v>1.032</v>
      </c>
      <c r="E38" s="17">
        <f t="shared" si="2"/>
        <v>274.75082172800001</v>
      </c>
    </row>
    <row r="39" spans="1:5" x14ac:dyDescent="0.25">
      <c r="A39" s="24" t="s">
        <v>115</v>
      </c>
      <c r="B39" s="22">
        <v>1.397</v>
      </c>
      <c r="C39" s="21">
        <v>6.5000000000000002E-2</v>
      </c>
      <c r="D39" s="14">
        <f t="shared" si="1"/>
        <v>1.3320000000000001</v>
      </c>
      <c r="E39" s="17">
        <f t="shared" si="2"/>
        <v>369.62738412800002</v>
      </c>
    </row>
    <row r="40" spans="1:5" x14ac:dyDescent="0.25">
      <c r="A40" s="24" t="s">
        <v>116</v>
      </c>
      <c r="B40" s="22">
        <v>2.0300000000000002</v>
      </c>
      <c r="C40" s="21">
        <v>6.5000000000000002E-2</v>
      </c>
      <c r="D40" s="14">
        <f t="shared" si="1"/>
        <v>1.9650000000000003</v>
      </c>
      <c r="E40" s="17">
        <f t="shared" si="2"/>
        <v>592.74477695000007</v>
      </c>
    </row>
    <row r="41" spans="1:5" x14ac:dyDescent="0.25">
      <c r="A41" s="24" t="s">
        <v>117</v>
      </c>
      <c r="B41" s="22">
        <v>1.5310000000000001</v>
      </c>
      <c r="C41" s="21">
        <v>6.5000000000000002E-2</v>
      </c>
      <c r="D41" s="14">
        <f t="shared" si="1"/>
        <v>1.4660000000000002</v>
      </c>
      <c r="E41" s="17">
        <f t="shared" si="2"/>
        <v>414.26331423200008</v>
      </c>
    </row>
    <row r="42" spans="1:5" x14ac:dyDescent="0.25">
      <c r="A42" s="24" t="s">
        <v>118</v>
      </c>
      <c r="B42" s="22">
        <v>1.286</v>
      </c>
      <c r="C42" s="21">
        <v>6.5000000000000002E-2</v>
      </c>
      <c r="D42" s="14">
        <f t="shared" si="1"/>
        <v>1.2210000000000001</v>
      </c>
      <c r="E42" s="17">
        <f t="shared" si="2"/>
        <v>333.70860930200001</v>
      </c>
    </row>
    <row r="43" spans="1:5" x14ac:dyDescent="0.25">
      <c r="A43" s="24" t="s">
        <v>119</v>
      </c>
      <c r="B43" s="22">
        <v>1.532</v>
      </c>
      <c r="C43" s="21">
        <v>6.5000000000000002E-2</v>
      </c>
      <c r="D43" s="14">
        <f t="shared" si="1"/>
        <v>1.4670000000000001</v>
      </c>
      <c r="E43" s="17">
        <f t="shared" si="2"/>
        <v>414.60165915800002</v>
      </c>
    </row>
    <row r="44" spans="1:5" x14ac:dyDescent="0.25">
      <c r="A44" s="24" t="s">
        <v>120</v>
      </c>
      <c r="B44" s="22">
        <v>1.1120000000000001</v>
      </c>
      <c r="C44" s="21">
        <v>6.5000000000000002E-2</v>
      </c>
      <c r="D44" s="14">
        <f t="shared" si="1"/>
        <v>1.0470000000000002</v>
      </c>
      <c r="E44" s="17">
        <f t="shared" si="2"/>
        <v>279.32868579800009</v>
      </c>
    </row>
    <row r="45" spans="1:5" x14ac:dyDescent="0.25">
      <c r="A45" s="24" t="s">
        <v>121</v>
      </c>
      <c r="B45" s="22">
        <v>1.135</v>
      </c>
      <c r="C45" s="21">
        <v>6.5000000000000002E-2</v>
      </c>
      <c r="D45" s="14">
        <f t="shared" si="1"/>
        <v>1.07</v>
      </c>
      <c r="E45" s="17">
        <f t="shared" si="2"/>
        <v>286.38200780000005</v>
      </c>
    </row>
    <row r="46" spans="1:5" x14ac:dyDescent="0.25">
      <c r="A46" s="24" t="s">
        <v>122</v>
      </c>
      <c r="B46" s="22">
        <v>1.236</v>
      </c>
      <c r="C46" s="21">
        <v>6.5000000000000002E-2</v>
      </c>
      <c r="D46" s="14">
        <f t="shared" si="1"/>
        <v>1.171</v>
      </c>
      <c r="E46" s="17">
        <f t="shared" si="2"/>
        <v>317.841498102</v>
      </c>
    </row>
    <row r="47" spans="1:5" x14ac:dyDescent="0.25">
      <c r="A47" s="24" t="s">
        <v>123</v>
      </c>
      <c r="B47" s="22">
        <v>1.177</v>
      </c>
      <c r="C47" s="21">
        <v>6.5000000000000002E-2</v>
      </c>
      <c r="D47" s="14">
        <f t="shared" si="1"/>
        <v>1.1120000000000001</v>
      </c>
      <c r="E47" s="17">
        <f t="shared" si="2"/>
        <v>299.36797116800005</v>
      </c>
    </row>
    <row r="48" spans="1:5" x14ac:dyDescent="0.25">
      <c r="A48" s="24" t="s">
        <v>124</v>
      </c>
      <c r="B48" s="22">
        <v>1.5629999999999999</v>
      </c>
      <c r="C48" s="21">
        <v>6.5000000000000002E-2</v>
      </c>
      <c r="D48" s="14">
        <f t="shared" si="1"/>
        <v>1.498</v>
      </c>
      <c r="E48" s="17">
        <f t="shared" si="2"/>
        <v>425.12886328799999</v>
      </c>
    </row>
    <row r="49" spans="1:5" x14ac:dyDescent="0.25">
      <c r="A49" s="24" t="s">
        <v>125</v>
      </c>
      <c r="B49" s="22">
        <v>1.827</v>
      </c>
      <c r="C49" s="21">
        <v>6.5000000000000002E-2</v>
      </c>
      <c r="D49" s="14">
        <f t="shared" si="1"/>
        <v>1.762</v>
      </c>
      <c r="E49" s="17">
        <f t="shared" si="2"/>
        <v>517.803349368</v>
      </c>
    </row>
    <row r="50" spans="1:5" x14ac:dyDescent="0.25">
      <c r="A50" s="24" t="s">
        <v>126</v>
      </c>
      <c r="B50" s="22">
        <v>1.1950000000000001</v>
      </c>
      <c r="C50" s="21">
        <v>6.5000000000000002E-2</v>
      </c>
      <c r="D50" s="14">
        <f t="shared" si="1"/>
        <v>1.1300000000000001</v>
      </c>
      <c r="E50" s="17">
        <f t="shared" si="2"/>
        <v>304.97531180000004</v>
      </c>
    </row>
    <row r="51" spans="1:5" x14ac:dyDescent="0.25">
      <c r="A51" s="24" t="s">
        <v>127</v>
      </c>
      <c r="B51" s="22">
        <v>1.4550000000000001</v>
      </c>
      <c r="C51" s="21">
        <v>6.5000000000000002E-2</v>
      </c>
      <c r="D51" s="14">
        <f t="shared" si="1"/>
        <v>1.3900000000000001</v>
      </c>
      <c r="E51" s="17">
        <f t="shared" si="2"/>
        <v>388.77628620000002</v>
      </c>
    </row>
    <row r="52" spans="1:5" x14ac:dyDescent="0.25">
      <c r="A52" s="24" t="s">
        <v>128</v>
      </c>
      <c r="B52" s="22">
        <v>1.0669999999999999</v>
      </c>
      <c r="C52" s="21">
        <v>6.5000000000000002E-2</v>
      </c>
      <c r="D52" s="14">
        <f t="shared" si="1"/>
        <v>1.002</v>
      </c>
      <c r="E52" s="17">
        <f t="shared" si="2"/>
        <v>265.647503288</v>
      </c>
    </row>
    <row r="53" spans="1:5" x14ac:dyDescent="0.25">
      <c r="A53" s="24" t="s">
        <v>129</v>
      </c>
      <c r="B53" s="22">
        <v>0.91800000000000004</v>
      </c>
      <c r="C53" s="21">
        <v>6.5000000000000002E-2</v>
      </c>
      <c r="D53" s="14">
        <f t="shared" si="1"/>
        <v>0.85299999999999998</v>
      </c>
      <c r="E53" s="17">
        <f t="shared" si="2"/>
        <v>221.46977659799998</v>
      </c>
    </row>
    <row r="54" spans="1:5" x14ac:dyDescent="0.25">
      <c r="A54" s="24" t="s">
        <v>130</v>
      </c>
      <c r="B54" s="22">
        <v>1.0230000000000001</v>
      </c>
      <c r="C54" s="21">
        <v>6.5000000000000002E-2</v>
      </c>
      <c r="D54" s="14">
        <f t="shared" si="1"/>
        <v>0.95800000000000018</v>
      </c>
      <c r="E54" s="17">
        <f t="shared" si="2"/>
        <v>252.42237400800005</v>
      </c>
    </row>
    <row r="55" spans="1:5" x14ac:dyDescent="0.25">
      <c r="A55" s="24" t="s">
        <v>131</v>
      </c>
      <c r="B55" s="22">
        <v>1.1240000000000001</v>
      </c>
      <c r="C55" s="21">
        <v>6.5000000000000002E-2</v>
      </c>
      <c r="D55" s="14">
        <f t="shared" si="1"/>
        <v>1.0590000000000002</v>
      </c>
      <c r="E55" s="17">
        <f t="shared" si="2"/>
        <v>283.00355538200006</v>
      </c>
    </row>
    <row r="56" spans="1:5" x14ac:dyDescent="0.25">
      <c r="A56" s="24" t="s">
        <v>132</v>
      </c>
      <c r="B56" s="22">
        <v>1.319</v>
      </c>
      <c r="C56" s="21">
        <v>6.5000000000000002E-2</v>
      </c>
      <c r="D56" s="14">
        <f t="shared" si="1"/>
        <v>1.254</v>
      </c>
      <c r="E56" s="17">
        <f t="shared" si="2"/>
        <v>344.28723615199999</v>
      </c>
    </row>
    <row r="57" spans="1:5" x14ac:dyDescent="0.25">
      <c r="A57" s="24" t="s">
        <v>133</v>
      </c>
      <c r="B57" s="22">
        <v>1.377</v>
      </c>
      <c r="C57" s="21">
        <v>6.5000000000000002E-2</v>
      </c>
      <c r="D57" s="14">
        <f t="shared" si="1"/>
        <v>1.3120000000000001</v>
      </c>
      <c r="E57" s="17">
        <f t="shared" si="2"/>
        <v>363.08487676800002</v>
      </c>
    </row>
    <row r="58" spans="1:5" x14ac:dyDescent="0.25">
      <c r="A58" s="24" t="s">
        <v>134</v>
      </c>
      <c r="B58" s="22">
        <v>1.2330000000000001</v>
      </c>
      <c r="C58" s="21">
        <v>6.5000000000000002E-2</v>
      </c>
      <c r="D58" s="14">
        <f t="shared" si="1"/>
        <v>1.1680000000000001</v>
      </c>
      <c r="E58" s="17">
        <f t="shared" si="2"/>
        <v>316.89564412800007</v>
      </c>
    </row>
    <row r="59" spans="1:5" x14ac:dyDescent="0.25">
      <c r="A59" s="24" t="s">
        <v>135</v>
      </c>
      <c r="B59" s="22">
        <v>1.1599999999999999</v>
      </c>
      <c r="C59" s="21">
        <v>6.5000000000000002E-2</v>
      </c>
      <c r="D59" s="14">
        <f t="shared" si="1"/>
        <v>1.095</v>
      </c>
      <c r="E59" s="17">
        <f t="shared" si="2"/>
        <v>294.09524855000001</v>
      </c>
    </row>
    <row r="60" spans="1:5" x14ac:dyDescent="0.25">
      <c r="A60" s="24" t="s">
        <v>136</v>
      </c>
      <c r="B60" s="22">
        <v>1.206</v>
      </c>
      <c r="C60" s="21">
        <v>6.5000000000000002E-2</v>
      </c>
      <c r="D60" s="14">
        <f t="shared" si="1"/>
        <v>1.141</v>
      </c>
      <c r="E60" s="17">
        <f t="shared" si="2"/>
        <v>308.41440418200006</v>
      </c>
    </row>
    <row r="61" spans="1:5" x14ac:dyDescent="0.25">
      <c r="A61" s="24" t="s">
        <v>137</v>
      </c>
      <c r="B61" s="22">
        <v>0.995</v>
      </c>
      <c r="C61" s="21">
        <v>6.5000000000000002E-2</v>
      </c>
      <c r="D61" s="14">
        <f t="shared" si="1"/>
        <v>0.92999999999999994</v>
      </c>
      <c r="E61" s="17">
        <f t="shared" si="2"/>
        <v>244.08464779999997</v>
      </c>
    </row>
    <row r="62" spans="1:5" x14ac:dyDescent="0.25">
      <c r="A62" s="24" t="s">
        <v>138</v>
      </c>
      <c r="B62" s="22">
        <v>0.98899999999999999</v>
      </c>
      <c r="C62" s="21">
        <v>6.5000000000000002E-2</v>
      </c>
      <c r="D62" s="14">
        <f t="shared" si="1"/>
        <v>0.92399999999999993</v>
      </c>
      <c r="E62" s="17">
        <f t="shared" si="2"/>
        <v>242.30591187199997</v>
      </c>
    </row>
    <row r="63" spans="1:5" x14ac:dyDescent="0.25">
      <c r="A63" s="24" t="s">
        <v>139</v>
      </c>
      <c r="B63" s="22">
        <v>0.94500000000000006</v>
      </c>
      <c r="C63" s="21">
        <v>6.5000000000000002E-2</v>
      </c>
      <c r="D63" s="14">
        <f t="shared" si="1"/>
        <v>0.88000000000000012</v>
      </c>
      <c r="E63" s="17">
        <f t="shared" si="2"/>
        <v>229.3472568</v>
      </c>
    </row>
    <row r="64" spans="1:5" x14ac:dyDescent="0.25">
      <c r="A64" s="24" t="s">
        <v>140</v>
      </c>
      <c r="B64" s="22">
        <v>1.282</v>
      </c>
      <c r="C64" s="21">
        <v>6.5000000000000002E-2</v>
      </c>
      <c r="D64" s="14">
        <f t="shared" si="1"/>
        <v>1.2170000000000001</v>
      </c>
      <c r="E64" s="17">
        <f t="shared" si="2"/>
        <v>332.43209715800003</v>
      </c>
    </row>
    <row r="65" spans="1:5" x14ac:dyDescent="0.25">
      <c r="A65" s="24" t="s">
        <v>141</v>
      </c>
      <c r="B65" s="22">
        <v>1.2610000000000001</v>
      </c>
      <c r="C65" s="21">
        <v>6.5000000000000002E-2</v>
      </c>
      <c r="D65" s="14">
        <f t="shared" si="1"/>
        <v>1.1960000000000002</v>
      </c>
      <c r="E65" s="17">
        <f t="shared" si="2"/>
        <v>325.75078995200005</v>
      </c>
    </row>
    <row r="66" spans="1:5" x14ac:dyDescent="0.25">
      <c r="A66" s="24" t="s">
        <v>142</v>
      </c>
      <c r="B66" s="22">
        <v>1.034</v>
      </c>
      <c r="C66" s="21">
        <v>6.5000000000000002E-2</v>
      </c>
      <c r="D66" s="14">
        <f t="shared" ref="D66:D97" si="3">(B66-C66)</f>
        <v>0.96900000000000008</v>
      </c>
      <c r="E66" s="17">
        <f t="shared" ref="E66:E97" si="4">(38.822*D66*D66)+(224.48*D66)+(1.7411)</f>
        <v>255.71456394200001</v>
      </c>
    </row>
    <row r="67" spans="1:5" x14ac:dyDescent="0.25">
      <c r="A67" s="24" t="s">
        <v>143</v>
      </c>
      <c r="B67" s="22">
        <v>0.98399999999999999</v>
      </c>
      <c r="C67" s="21">
        <v>6.5000000000000002E-2</v>
      </c>
      <c r="D67" s="14">
        <f t="shared" si="3"/>
        <v>0.91900000000000004</v>
      </c>
      <c r="E67" s="17">
        <f t="shared" si="4"/>
        <v>240.82576714199999</v>
      </c>
    </row>
    <row r="68" spans="1:5" x14ac:dyDescent="0.25">
      <c r="A68" s="24" t="s">
        <v>144</v>
      </c>
      <c r="B68" s="22">
        <v>1.173</v>
      </c>
      <c r="C68" s="21">
        <v>6.5000000000000002E-2</v>
      </c>
      <c r="D68" s="14">
        <f t="shared" si="3"/>
        <v>1.1080000000000001</v>
      </c>
      <c r="E68" s="17">
        <f t="shared" si="4"/>
        <v>298.12531180800005</v>
      </c>
    </row>
    <row r="69" spans="1:5" x14ac:dyDescent="0.25">
      <c r="A69" s="24" t="s">
        <v>145</v>
      </c>
      <c r="B69" s="22">
        <v>0.98799999999999999</v>
      </c>
      <c r="C69" s="21">
        <v>6.5000000000000002E-2</v>
      </c>
      <c r="D69" s="14">
        <f t="shared" si="3"/>
        <v>0.92300000000000004</v>
      </c>
      <c r="E69" s="17">
        <f t="shared" si="4"/>
        <v>242.00972763799999</v>
      </c>
    </row>
    <row r="70" spans="1:5" x14ac:dyDescent="0.25">
      <c r="A70" s="24" t="s">
        <v>146</v>
      </c>
      <c r="B70" s="22">
        <v>1.0449999999999999</v>
      </c>
      <c r="C70" s="21">
        <v>6.5000000000000002E-2</v>
      </c>
      <c r="D70" s="14">
        <f t="shared" si="3"/>
        <v>0.98</v>
      </c>
      <c r="E70" s="17">
        <f t="shared" si="4"/>
        <v>259.0161488</v>
      </c>
    </row>
    <row r="71" spans="1:5" x14ac:dyDescent="0.25">
      <c r="A71" s="24" t="s">
        <v>147</v>
      </c>
      <c r="B71" s="22">
        <v>1.1500000000000001</v>
      </c>
      <c r="C71" s="21">
        <v>6.5000000000000002E-2</v>
      </c>
      <c r="D71" s="14">
        <f t="shared" si="3"/>
        <v>1.0850000000000002</v>
      </c>
      <c r="E71" s="17">
        <f t="shared" si="4"/>
        <v>291.00412895000005</v>
      </c>
    </row>
    <row r="72" spans="1:5" x14ac:dyDescent="0.25">
      <c r="A72" s="24" t="s">
        <v>148</v>
      </c>
      <c r="B72" s="22">
        <v>1.2390000000000001</v>
      </c>
      <c r="C72" s="21">
        <v>6.5000000000000002E-2</v>
      </c>
      <c r="D72" s="14">
        <f t="shared" si="3"/>
        <v>1.1740000000000002</v>
      </c>
      <c r="E72" s="17">
        <f t="shared" si="4"/>
        <v>318.7880508720001</v>
      </c>
    </row>
    <row r="73" spans="1:5" x14ac:dyDescent="0.25">
      <c r="A73" s="24" t="s">
        <v>149</v>
      </c>
      <c r="B73" s="22">
        <v>1.0580000000000001</v>
      </c>
      <c r="C73" s="21">
        <v>6.5000000000000002E-2</v>
      </c>
      <c r="D73" s="14">
        <f t="shared" si="3"/>
        <v>0.9930000000000001</v>
      </c>
      <c r="E73" s="17">
        <f t="shared" si="4"/>
        <v>262.93013427800003</v>
      </c>
    </row>
    <row r="74" spans="1:5" x14ac:dyDescent="0.25">
      <c r="A74" s="24" t="s">
        <v>150</v>
      </c>
      <c r="B74" s="22">
        <v>1.0760000000000001</v>
      </c>
      <c r="C74" s="21">
        <v>6.5000000000000002E-2</v>
      </c>
      <c r="D74" s="14">
        <f t="shared" si="3"/>
        <v>1.0110000000000001</v>
      </c>
      <c r="E74" s="17">
        <f t="shared" si="4"/>
        <v>268.37116146200003</v>
      </c>
    </row>
    <row r="75" spans="1:5" x14ac:dyDescent="0.25">
      <c r="A75" s="24" t="s">
        <v>151</v>
      </c>
      <c r="B75" s="22">
        <v>1.0289999999999999</v>
      </c>
      <c r="C75" s="21">
        <v>6.5000000000000002E-2</v>
      </c>
      <c r="D75" s="14">
        <f t="shared" si="3"/>
        <v>0.96399999999999997</v>
      </c>
      <c r="E75" s="17">
        <f t="shared" si="4"/>
        <v>254.21694931199997</v>
      </c>
    </row>
    <row r="76" spans="1:5" x14ac:dyDescent="0.25">
      <c r="A76" s="24" t="s">
        <v>152</v>
      </c>
      <c r="B76" s="22">
        <v>0.98099999999999998</v>
      </c>
      <c r="C76" s="21">
        <v>6.5000000000000002E-2</v>
      </c>
      <c r="D76" s="14">
        <f t="shared" si="3"/>
        <v>0.91599999999999993</v>
      </c>
      <c r="E76" s="17">
        <f t="shared" si="4"/>
        <v>239.93861203199995</v>
      </c>
    </row>
    <row r="77" spans="1:5" x14ac:dyDescent="0.25">
      <c r="A77" s="24" t="s">
        <v>153</v>
      </c>
      <c r="B77" s="22">
        <v>1.0170000000000001</v>
      </c>
      <c r="C77" s="21">
        <v>6.5000000000000002E-2</v>
      </c>
      <c r="D77" s="14">
        <f t="shared" si="3"/>
        <v>0.95200000000000018</v>
      </c>
      <c r="E77" s="17">
        <f t="shared" si="4"/>
        <v>250.63059388800005</v>
      </c>
    </row>
    <row r="78" spans="1:5" x14ac:dyDescent="0.25">
      <c r="A78" s="24" t="s">
        <v>154</v>
      </c>
      <c r="B78" s="22">
        <v>1.0030000000000001</v>
      </c>
      <c r="C78" s="21">
        <v>6.5000000000000002E-2</v>
      </c>
      <c r="D78" s="14">
        <f t="shared" si="3"/>
        <v>0.93800000000000017</v>
      </c>
      <c r="E78" s="17">
        <f t="shared" si="4"/>
        <v>246.46064376800004</v>
      </c>
    </row>
    <row r="79" spans="1:5" x14ac:dyDescent="0.25">
      <c r="A79" s="24" t="s">
        <v>155</v>
      </c>
      <c r="B79" s="22">
        <v>1.19</v>
      </c>
      <c r="C79" s="21">
        <v>6.5000000000000002E-2</v>
      </c>
      <c r="D79" s="14">
        <f t="shared" si="3"/>
        <v>1.125</v>
      </c>
      <c r="E79" s="17">
        <f t="shared" si="4"/>
        <v>303.41519375000001</v>
      </c>
    </row>
    <row r="80" spans="1:5" x14ac:dyDescent="0.25">
      <c r="A80" s="24" t="s">
        <v>156</v>
      </c>
      <c r="B80" s="22">
        <v>1.22</v>
      </c>
      <c r="C80" s="21">
        <v>6.5000000000000002E-2</v>
      </c>
      <c r="D80" s="14">
        <f t="shared" si="3"/>
        <v>1.155</v>
      </c>
      <c r="E80" s="17">
        <f t="shared" si="4"/>
        <v>312.80501855000006</v>
      </c>
    </row>
    <row r="81" spans="1:5" x14ac:dyDescent="0.25">
      <c r="A81" s="24" t="s">
        <v>157</v>
      </c>
      <c r="B81" s="22">
        <v>1.0680000000000001</v>
      </c>
      <c r="C81" s="21">
        <v>6.5000000000000002E-2</v>
      </c>
      <c r="D81" s="14">
        <f t="shared" si="3"/>
        <v>1.0030000000000001</v>
      </c>
      <c r="E81" s="17">
        <f t="shared" si="4"/>
        <v>265.94982139800004</v>
      </c>
    </row>
    <row r="82" spans="1:5" x14ac:dyDescent="0.25">
      <c r="A82" s="24" t="s">
        <v>158</v>
      </c>
      <c r="B82" s="22">
        <v>1.085</v>
      </c>
      <c r="C82" s="21">
        <v>6.5000000000000002E-2</v>
      </c>
      <c r="D82" s="14">
        <f t="shared" si="3"/>
        <v>1.02</v>
      </c>
      <c r="E82" s="17">
        <f t="shared" si="4"/>
        <v>271.10110880000002</v>
      </c>
    </row>
    <row r="83" spans="1:5" x14ac:dyDescent="0.25">
      <c r="A83" s="24" t="s">
        <v>159</v>
      </c>
      <c r="B83" s="22">
        <v>0.94300000000000006</v>
      </c>
      <c r="C83" s="21">
        <v>6.5000000000000002E-2</v>
      </c>
      <c r="D83" s="14">
        <f t="shared" si="3"/>
        <v>0.87800000000000011</v>
      </c>
      <c r="E83" s="17">
        <f t="shared" si="4"/>
        <v>228.76179864800002</v>
      </c>
    </row>
    <row r="84" spans="1:5" x14ac:dyDescent="0.25">
      <c r="A84" s="24" t="s">
        <v>160</v>
      </c>
      <c r="B84" s="22">
        <v>0.97099999999999997</v>
      </c>
      <c r="C84" s="21">
        <v>6.5000000000000002E-2</v>
      </c>
      <c r="D84" s="14">
        <f t="shared" si="3"/>
        <v>0.90599999999999992</v>
      </c>
      <c r="E84" s="17">
        <f t="shared" si="4"/>
        <v>236.98647519199997</v>
      </c>
    </row>
    <row r="85" spans="1:5" x14ac:dyDescent="0.25">
      <c r="A85" s="24" t="s">
        <v>161</v>
      </c>
      <c r="B85" s="22">
        <v>0.97599999999999998</v>
      </c>
      <c r="C85" s="21">
        <v>6.5000000000000002E-2</v>
      </c>
      <c r="D85" s="14">
        <f t="shared" si="3"/>
        <v>0.91100000000000003</v>
      </c>
      <c r="E85" s="17">
        <f t="shared" si="4"/>
        <v>238.46157306200001</v>
      </c>
    </row>
    <row r="86" spans="1:5" x14ac:dyDescent="0.25">
      <c r="A86" s="24" t="s">
        <v>164</v>
      </c>
      <c r="B86" s="22">
        <v>1.0660000000000001</v>
      </c>
      <c r="C86" s="21">
        <v>6.5000000000000002E-2</v>
      </c>
      <c r="D86" s="14">
        <f t="shared" si="3"/>
        <v>1.0010000000000001</v>
      </c>
      <c r="E86" s="17">
        <f t="shared" si="4"/>
        <v>265.34526282200005</v>
      </c>
    </row>
    <row r="87" spans="1:5" x14ac:dyDescent="0.25">
      <c r="A87" s="24" t="s">
        <v>165</v>
      </c>
      <c r="B87" s="22">
        <v>1.145</v>
      </c>
      <c r="C87" s="21">
        <v>6.5000000000000002E-2</v>
      </c>
      <c r="D87" s="14">
        <f t="shared" si="3"/>
        <v>1.08</v>
      </c>
      <c r="E87" s="17">
        <f t="shared" si="4"/>
        <v>289.4614808</v>
      </c>
    </row>
    <row r="88" spans="1:5" x14ac:dyDescent="0.25">
      <c r="A88" s="24" t="s">
        <v>166</v>
      </c>
      <c r="B88" s="22">
        <v>1.1500000000000001</v>
      </c>
      <c r="C88" s="21">
        <v>6.5000000000000002E-2</v>
      </c>
      <c r="D88" s="14">
        <f t="shared" si="3"/>
        <v>1.0850000000000002</v>
      </c>
      <c r="E88" s="17">
        <f t="shared" si="4"/>
        <v>291.00412895000005</v>
      </c>
    </row>
    <row r="89" spans="1:5" x14ac:dyDescent="0.25">
      <c r="A89" s="24" t="s">
        <v>167</v>
      </c>
      <c r="B89" s="22">
        <v>1.123</v>
      </c>
      <c r="C89" s="21">
        <v>6.5000000000000002E-2</v>
      </c>
      <c r="D89" s="14">
        <f t="shared" si="3"/>
        <v>1.0580000000000001</v>
      </c>
      <c r="E89" s="17">
        <f t="shared" si="4"/>
        <v>282.69688920800002</v>
      </c>
    </row>
    <row r="90" spans="1:5" x14ac:dyDescent="0.25">
      <c r="A90" s="24" t="s">
        <v>168</v>
      </c>
      <c r="B90" s="22">
        <v>1.111</v>
      </c>
      <c r="C90" s="21">
        <v>6.5000000000000002E-2</v>
      </c>
      <c r="D90" s="14">
        <f t="shared" si="3"/>
        <v>1.046</v>
      </c>
      <c r="E90" s="17">
        <f t="shared" si="4"/>
        <v>279.02295135200001</v>
      </c>
    </row>
    <row r="91" spans="1:5" x14ac:dyDescent="0.25">
      <c r="A91" s="24" t="s">
        <v>170</v>
      </c>
      <c r="B91" s="22">
        <v>1.0030000000000001</v>
      </c>
      <c r="C91" s="21">
        <v>6.5000000000000002E-2</v>
      </c>
      <c r="D91" s="14">
        <f t="shared" si="3"/>
        <v>0.93800000000000017</v>
      </c>
      <c r="E91" s="17">
        <f t="shared" si="4"/>
        <v>246.46064376800004</v>
      </c>
    </row>
    <row r="92" spans="1:5" x14ac:dyDescent="0.25">
      <c r="A92" s="24" t="s">
        <v>171</v>
      </c>
      <c r="B92" s="22">
        <v>0.99199999999999999</v>
      </c>
      <c r="C92" s="21">
        <v>6.5000000000000002E-2</v>
      </c>
      <c r="D92" s="14">
        <f t="shared" si="3"/>
        <v>0.92700000000000005</v>
      </c>
      <c r="E92" s="17">
        <f t="shared" si="4"/>
        <v>243.194930438</v>
      </c>
    </row>
    <row r="93" spans="1:5" x14ac:dyDescent="0.25">
      <c r="A93" s="24" t="s">
        <v>172</v>
      </c>
      <c r="B93" s="22">
        <v>1.0389999999999999</v>
      </c>
      <c r="C93" s="21">
        <v>6.5000000000000002E-2</v>
      </c>
      <c r="D93" s="14">
        <f t="shared" si="3"/>
        <v>0.97399999999999998</v>
      </c>
      <c r="E93" s="17">
        <f t="shared" si="4"/>
        <v>257.21411967199998</v>
      </c>
    </row>
    <row r="94" spans="1:5" x14ac:dyDescent="0.25">
      <c r="A94" s="24" t="s">
        <v>173</v>
      </c>
      <c r="B94" s="22">
        <v>1.1160000000000001</v>
      </c>
      <c r="C94" s="21">
        <v>6.5000000000000002E-2</v>
      </c>
      <c r="D94" s="14">
        <f t="shared" si="3"/>
        <v>1.0510000000000002</v>
      </c>
      <c r="E94" s="17">
        <f t="shared" si="4"/>
        <v>280.55240002200009</v>
      </c>
    </row>
    <row r="95" spans="1:5" x14ac:dyDescent="0.25">
      <c r="A95" s="24" t="s">
        <v>174</v>
      </c>
      <c r="B95" s="22">
        <v>1.1340000000000001</v>
      </c>
      <c r="C95" s="21">
        <v>6.5000000000000002E-2</v>
      </c>
      <c r="D95" s="14">
        <f t="shared" si="3"/>
        <v>1.0690000000000002</v>
      </c>
      <c r="E95" s="17">
        <f t="shared" si="4"/>
        <v>286.07448754200004</v>
      </c>
    </row>
    <row r="96" spans="1:5" x14ac:dyDescent="0.25">
      <c r="A96" s="24" t="s">
        <v>175</v>
      </c>
      <c r="B96" s="22">
        <v>1.1240000000000001</v>
      </c>
      <c r="C96" s="21">
        <v>6.5000000000000002E-2</v>
      </c>
      <c r="D96" s="14">
        <f t="shared" si="3"/>
        <v>1.0590000000000002</v>
      </c>
      <c r="E96" s="17">
        <f t="shared" si="4"/>
        <v>283.00355538200006</v>
      </c>
    </row>
    <row r="97" spans="1:5" x14ac:dyDescent="0.25">
      <c r="A97" s="24" t="s">
        <v>176</v>
      </c>
      <c r="B97" s="22">
        <v>1.0449999999999999</v>
      </c>
      <c r="C97" s="21">
        <v>6.5000000000000002E-2</v>
      </c>
      <c r="D97" s="14">
        <f t="shared" si="3"/>
        <v>0.98</v>
      </c>
      <c r="E97" s="17">
        <f t="shared" si="4"/>
        <v>259.0161488</v>
      </c>
    </row>
    <row r="98" spans="1:5" x14ac:dyDescent="0.25">
      <c r="A98" s="24" t="s">
        <v>177</v>
      </c>
      <c r="B98" s="22">
        <v>0.97499999999999998</v>
      </c>
      <c r="C98" s="21">
        <v>6.5000000000000002E-2</v>
      </c>
      <c r="D98" s="14">
        <f t="shared" ref="D98:D123" si="5">(B98-C98)</f>
        <v>0.90999999999999992</v>
      </c>
      <c r="E98" s="17">
        <f t="shared" ref="E98:E123" si="6">(38.822*D98*D98)+(224.48*D98)+(1.7411)</f>
        <v>238.16639819999997</v>
      </c>
    </row>
    <row r="99" spans="1:5" x14ac:dyDescent="0.25">
      <c r="A99" s="24" t="s">
        <v>178</v>
      </c>
      <c r="B99" s="22">
        <v>0.8</v>
      </c>
      <c r="C99" s="21">
        <v>6.5000000000000002E-2</v>
      </c>
      <c r="D99" s="14">
        <f t="shared" si="5"/>
        <v>0.7350000000000001</v>
      </c>
      <c r="E99" s="17">
        <f t="shared" si="6"/>
        <v>187.70651495000001</v>
      </c>
    </row>
    <row r="100" spans="1:5" x14ac:dyDescent="0.25">
      <c r="A100" s="24" t="s">
        <v>179</v>
      </c>
      <c r="B100" s="22">
        <v>1.0309999999999999</v>
      </c>
      <c r="C100" s="21">
        <v>6.5000000000000002E-2</v>
      </c>
      <c r="D100" s="14">
        <f t="shared" si="5"/>
        <v>0.96599999999999997</v>
      </c>
      <c r="E100" s="17">
        <f t="shared" si="6"/>
        <v>254.81576223199997</v>
      </c>
    </row>
    <row r="101" spans="1:5" x14ac:dyDescent="0.25">
      <c r="A101" s="24" t="s">
        <v>180</v>
      </c>
      <c r="B101" s="22">
        <v>1.109</v>
      </c>
      <c r="C101" s="21">
        <v>6.5000000000000002E-2</v>
      </c>
      <c r="D101" s="14">
        <f t="shared" si="5"/>
        <v>1.044</v>
      </c>
      <c r="E101" s="17">
        <f t="shared" si="6"/>
        <v>278.41171539200002</v>
      </c>
    </row>
    <row r="102" spans="1:5" x14ac:dyDescent="0.25">
      <c r="A102" s="24" t="s">
        <v>181</v>
      </c>
      <c r="B102" s="22">
        <v>1.1000000000000001</v>
      </c>
      <c r="C102" s="21">
        <v>6.5000000000000002E-2</v>
      </c>
      <c r="D102" s="14">
        <f t="shared" si="5"/>
        <v>1.0350000000000001</v>
      </c>
      <c r="E102" s="17">
        <f t="shared" si="6"/>
        <v>275.66499695000005</v>
      </c>
    </row>
    <row r="103" spans="1:5" x14ac:dyDescent="0.25">
      <c r="A103" s="24" t="s">
        <v>182</v>
      </c>
      <c r="B103" s="22">
        <v>1.1040000000000001</v>
      </c>
      <c r="C103" s="21">
        <v>6.5000000000000002E-2</v>
      </c>
      <c r="D103" s="14">
        <f t="shared" si="5"/>
        <v>1.0390000000000001</v>
      </c>
      <c r="E103" s="17">
        <f t="shared" si="6"/>
        <v>276.88498426200005</v>
      </c>
    </row>
    <row r="104" spans="1:5" x14ac:dyDescent="0.25">
      <c r="A104" s="24" t="s">
        <v>183</v>
      </c>
      <c r="B104" s="22">
        <v>1.1440000000000001</v>
      </c>
      <c r="C104" s="21">
        <v>6.5000000000000002E-2</v>
      </c>
      <c r="D104" s="14">
        <f t="shared" si="5"/>
        <v>1.0790000000000002</v>
      </c>
      <c r="E104" s="17">
        <f t="shared" si="6"/>
        <v>289.15318410200007</v>
      </c>
    </row>
    <row r="105" spans="1:5" x14ac:dyDescent="0.25">
      <c r="A105" s="24" t="s">
        <v>184</v>
      </c>
      <c r="B105" s="22">
        <v>0.98199999999999998</v>
      </c>
      <c r="C105" s="21">
        <v>6.5000000000000002E-2</v>
      </c>
      <c r="D105" s="14">
        <f t="shared" si="5"/>
        <v>0.91700000000000004</v>
      </c>
      <c r="E105" s="17">
        <f t="shared" si="6"/>
        <v>240.234252758</v>
      </c>
    </row>
    <row r="106" spans="1:5" x14ac:dyDescent="0.25">
      <c r="A106" s="24" t="s">
        <v>185</v>
      </c>
      <c r="B106" s="22">
        <v>1.0760000000000001</v>
      </c>
      <c r="C106" s="21">
        <v>6.5000000000000002E-2</v>
      </c>
      <c r="D106" s="14">
        <f t="shared" si="5"/>
        <v>1.0110000000000001</v>
      </c>
      <c r="E106" s="17">
        <f t="shared" si="6"/>
        <v>268.37116146200003</v>
      </c>
    </row>
    <row r="107" spans="1:5" x14ac:dyDescent="0.25">
      <c r="A107" s="24" t="s">
        <v>188</v>
      </c>
      <c r="B107" s="22">
        <v>0.79</v>
      </c>
      <c r="C107" s="21">
        <v>6.5000000000000002E-2</v>
      </c>
      <c r="D107" s="14">
        <f t="shared" si="5"/>
        <v>0.72500000000000009</v>
      </c>
      <c r="E107" s="17">
        <f t="shared" si="6"/>
        <v>184.89491375000003</v>
      </c>
    </row>
    <row r="108" spans="1:5" x14ac:dyDescent="0.25">
      <c r="A108" s="24" t="s">
        <v>189</v>
      </c>
      <c r="B108" s="22">
        <v>0.88400000000000001</v>
      </c>
      <c r="C108" s="21">
        <v>6.5000000000000002E-2</v>
      </c>
      <c r="D108" s="14">
        <f t="shared" si="5"/>
        <v>0.81899999999999995</v>
      </c>
      <c r="E108" s="17">
        <f t="shared" si="6"/>
        <v>211.63050354199996</v>
      </c>
    </row>
    <row r="109" spans="1:5" x14ac:dyDescent="0.25">
      <c r="A109" s="24" t="s">
        <v>190</v>
      </c>
      <c r="B109" s="22">
        <v>1.0230000000000001</v>
      </c>
      <c r="C109" s="21">
        <v>6.5000000000000002E-2</v>
      </c>
      <c r="D109" s="14">
        <f t="shared" si="5"/>
        <v>0.95800000000000018</v>
      </c>
      <c r="E109" s="17">
        <f t="shared" si="6"/>
        <v>252.42237400800005</v>
      </c>
    </row>
    <row r="110" spans="1:5" x14ac:dyDescent="0.25">
      <c r="A110" s="24" t="s">
        <v>191</v>
      </c>
      <c r="B110" s="22">
        <v>1.101</v>
      </c>
      <c r="C110" s="21">
        <v>6.5000000000000002E-2</v>
      </c>
      <c r="D110" s="14">
        <f t="shared" si="5"/>
        <v>1.036</v>
      </c>
      <c r="E110" s="17">
        <f t="shared" si="6"/>
        <v>275.96987731200005</v>
      </c>
    </row>
    <row r="111" spans="1:5" x14ac:dyDescent="0.25">
      <c r="A111" s="24" t="s">
        <v>192</v>
      </c>
      <c r="B111" s="22">
        <v>1.01</v>
      </c>
      <c r="C111" s="21">
        <v>6.5000000000000002E-2</v>
      </c>
      <c r="D111" s="14">
        <f t="shared" si="5"/>
        <v>0.94500000000000006</v>
      </c>
      <c r="E111" s="17">
        <f t="shared" si="6"/>
        <v>248.54371655</v>
      </c>
    </row>
    <row r="112" spans="1:5" x14ac:dyDescent="0.25">
      <c r="A112" s="24" t="s">
        <v>194</v>
      </c>
      <c r="B112" s="22">
        <v>1.0840000000000001</v>
      </c>
      <c r="C112" s="21">
        <v>6.5000000000000002E-2</v>
      </c>
      <c r="D112" s="14">
        <f t="shared" si="5"/>
        <v>1.0190000000000001</v>
      </c>
      <c r="E112" s="17">
        <f t="shared" si="6"/>
        <v>270.79747074200003</v>
      </c>
    </row>
    <row r="113" spans="1:5" x14ac:dyDescent="0.25">
      <c r="A113" s="24" t="s">
        <v>195</v>
      </c>
      <c r="B113" s="22">
        <v>1.167</v>
      </c>
      <c r="C113" s="21">
        <v>6.5000000000000002E-2</v>
      </c>
      <c r="D113" s="14">
        <f t="shared" si="5"/>
        <v>1.1020000000000001</v>
      </c>
      <c r="E113" s="17">
        <f t="shared" si="6"/>
        <v>296.26365208800001</v>
      </c>
    </row>
    <row r="114" spans="1:5" x14ac:dyDescent="0.25">
      <c r="A114" s="24" t="s">
        <v>196</v>
      </c>
      <c r="B114" s="22">
        <v>1.1719999999999999</v>
      </c>
      <c r="C114" s="21">
        <v>6.5000000000000002E-2</v>
      </c>
      <c r="D114" s="14">
        <f t="shared" si="5"/>
        <v>1.107</v>
      </c>
      <c r="E114" s="17">
        <f t="shared" si="6"/>
        <v>297.81484107800003</v>
      </c>
    </row>
    <row r="115" spans="1:5" x14ac:dyDescent="0.25">
      <c r="A115" s="24" t="s">
        <v>197</v>
      </c>
      <c r="B115" s="22">
        <v>0.92</v>
      </c>
      <c r="C115" s="21">
        <v>6.5000000000000002E-2</v>
      </c>
      <c r="D115" s="14">
        <f t="shared" si="5"/>
        <v>0.85499999999999998</v>
      </c>
      <c r="E115" s="17">
        <f t="shared" si="6"/>
        <v>222.05135254999999</v>
      </c>
    </row>
    <row r="116" spans="1:5" x14ac:dyDescent="0.25">
      <c r="A116" s="24" t="s">
        <v>198</v>
      </c>
      <c r="B116" s="22">
        <v>0.94600000000000006</v>
      </c>
      <c r="C116" s="21">
        <v>6.5000000000000002E-2</v>
      </c>
      <c r="D116" s="14">
        <f t="shared" si="5"/>
        <v>0.88100000000000001</v>
      </c>
      <c r="E116" s="17">
        <f t="shared" si="6"/>
        <v>229.64010234199998</v>
      </c>
    </row>
    <row r="117" spans="1:5" x14ac:dyDescent="0.25">
      <c r="A117" s="24" t="s">
        <v>199</v>
      </c>
      <c r="B117" s="22">
        <v>1.085</v>
      </c>
      <c r="C117" s="21">
        <v>6.5000000000000002E-2</v>
      </c>
      <c r="D117" s="14">
        <f t="shared" si="5"/>
        <v>1.02</v>
      </c>
      <c r="E117" s="17">
        <f t="shared" si="6"/>
        <v>271.10110880000002</v>
      </c>
    </row>
    <row r="118" spans="1:5" x14ac:dyDescent="0.25">
      <c r="A118" s="24" t="s">
        <v>200</v>
      </c>
      <c r="B118" s="22">
        <v>1.2190000000000001</v>
      </c>
      <c r="C118" s="21">
        <v>6.5000000000000002E-2</v>
      </c>
      <c r="D118" s="14">
        <f t="shared" si="5"/>
        <v>1.1540000000000001</v>
      </c>
      <c r="E118" s="17">
        <f t="shared" si="6"/>
        <v>312.49089855200009</v>
      </c>
    </row>
    <row r="119" spans="1:5" x14ac:dyDescent="0.25">
      <c r="A119" s="24" t="s">
        <v>201</v>
      </c>
      <c r="B119" s="22">
        <v>1.1850000000000001</v>
      </c>
      <c r="C119" s="21">
        <v>6.5000000000000002E-2</v>
      </c>
      <c r="D119" s="14">
        <f t="shared" si="5"/>
        <v>1.1200000000000001</v>
      </c>
      <c r="E119" s="17">
        <f t="shared" si="6"/>
        <v>301.85701680000005</v>
      </c>
    </row>
    <row r="120" spans="1:5" x14ac:dyDescent="0.25">
      <c r="A120" s="24" t="s">
        <v>202</v>
      </c>
      <c r="B120" s="22">
        <v>0.94400000000000006</v>
      </c>
      <c r="C120" s="21">
        <v>6.5000000000000002E-2</v>
      </c>
      <c r="D120" s="14">
        <f t="shared" si="5"/>
        <v>0.879</v>
      </c>
      <c r="E120" s="17">
        <f t="shared" si="6"/>
        <v>229.05448890199997</v>
      </c>
    </row>
    <row r="121" spans="1:5" x14ac:dyDescent="0.25">
      <c r="A121" s="24" t="s">
        <v>203</v>
      </c>
      <c r="B121" s="22">
        <v>1.0529999999999999</v>
      </c>
      <c r="C121" s="21">
        <v>6.5000000000000002E-2</v>
      </c>
      <c r="D121" s="14">
        <f t="shared" si="5"/>
        <v>0.98799999999999999</v>
      </c>
      <c r="E121" s="17">
        <f t="shared" si="6"/>
        <v>261.42320236799998</v>
      </c>
    </row>
    <row r="122" spans="1:5" x14ac:dyDescent="0.25">
      <c r="A122" s="24" t="s">
        <v>204</v>
      </c>
      <c r="B122" s="22">
        <v>0.98699999999999999</v>
      </c>
      <c r="C122" s="21">
        <v>6.5000000000000002E-2</v>
      </c>
      <c r="D122" s="14">
        <f t="shared" si="5"/>
        <v>0.92199999999999993</v>
      </c>
      <c r="E122" s="17">
        <f t="shared" si="6"/>
        <v>241.71362104799996</v>
      </c>
    </row>
    <row r="123" spans="1:5" x14ac:dyDescent="0.25">
      <c r="A123" s="24" t="s">
        <v>205</v>
      </c>
      <c r="B123" s="22">
        <v>0.746</v>
      </c>
      <c r="C123" s="21">
        <v>6.5000000000000002E-2</v>
      </c>
      <c r="D123" s="14">
        <f t="shared" si="5"/>
        <v>0.68100000000000005</v>
      </c>
      <c r="E123" s="17">
        <f t="shared" si="6"/>
        <v>172.61610954199998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:L122"/>
  <sheetViews>
    <sheetView workbookViewId="0">
      <selection activeCell="O3" sqref="O3"/>
    </sheetView>
  </sheetViews>
  <sheetFormatPr defaultRowHeight="15" x14ac:dyDescent="0.25"/>
  <cols>
    <col min="1" max="1" width="24.28515625" customWidth="1"/>
    <col min="2" max="2" width="12.42578125" customWidth="1"/>
    <col min="3" max="3" width="11.85546875" customWidth="1"/>
    <col min="4" max="4" width="12.28515625" customWidth="1"/>
    <col min="5" max="5" width="20.42578125" customWidth="1"/>
  </cols>
  <sheetData>
    <row r="2" spans="1:12" x14ac:dyDescent="0.25">
      <c r="A2" s="20">
        <v>2.7829999999999999</v>
      </c>
      <c r="B2" s="22">
        <v>0.379</v>
      </c>
      <c r="C2" s="22">
        <v>0.67100000000000004</v>
      </c>
      <c r="D2" s="22">
        <v>0.63800000000000001</v>
      </c>
      <c r="E2" s="22">
        <v>0.78900000000000003</v>
      </c>
      <c r="F2" s="22">
        <v>0.84099999999999997</v>
      </c>
      <c r="G2" s="22">
        <v>0.76600000000000001</v>
      </c>
      <c r="H2" s="22">
        <v>0.69700000000000006</v>
      </c>
      <c r="I2" s="22">
        <v>0.66700000000000004</v>
      </c>
      <c r="J2" s="22">
        <v>0.79</v>
      </c>
      <c r="K2" s="22">
        <v>0.77200000000000002</v>
      </c>
      <c r="L2" s="22">
        <v>0.69700000000000006</v>
      </c>
    </row>
    <row r="3" spans="1:12" x14ac:dyDescent="0.25">
      <c r="A3" s="20">
        <v>1.6850000000000001</v>
      </c>
      <c r="B3" s="22">
        <v>0.56200000000000006</v>
      </c>
      <c r="C3" s="22">
        <v>0.76500000000000001</v>
      </c>
      <c r="D3" s="22">
        <v>0.67600000000000005</v>
      </c>
      <c r="E3" s="22">
        <v>0.745</v>
      </c>
      <c r="F3" s="22">
        <v>0.73699999999999999</v>
      </c>
      <c r="G3" s="22">
        <v>0.68600000000000005</v>
      </c>
      <c r="H3" s="22">
        <v>0.59</v>
      </c>
      <c r="I3" s="22">
        <v>0.60799999999999998</v>
      </c>
      <c r="J3" s="22">
        <v>0.64400000000000002</v>
      </c>
      <c r="K3" s="22">
        <v>0.79500000000000004</v>
      </c>
      <c r="L3" s="22">
        <v>0.878</v>
      </c>
    </row>
    <row r="4" spans="1:12" x14ac:dyDescent="0.25">
      <c r="A4" s="20">
        <v>1.127</v>
      </c>
      <c r="B4" s="22">
        <v>0.88100000000000001</v>
      </c>
      <c r="C4" s="22">
        <v>0.69400000000000006</v>
      </c>
      <c r="D4" s="22">
        <v>0.69400000000000006</v>
      </c>
      <c r="E4" s="22">
        <v>0.85399999999999998</v>
      </c>
      <c r="F4" s="22">
        <v>0.95800000000000007</v>
      </c>
      <c r="G4" s="22">
        <v>0.84899999999999998</v>
      </c>
      <c r="H4" s="22">
        <v>0.67100000000000004</v>
      </c>
      <c r="I4" s="22">
        <v>0.78400000000000003</v>
      </c>
      <c r="J4" s="22">
        <v>0.76800000000000002</v>
      </c>
      <c r="K4" s="22">
        <v>1.0720000000000001</v>
      </c>
      <c r="L4" s="22">
        <v>0.96799999999999997</v>
      </c>
    </row>
    <row r="5" spans="1:12" x14ac:dyDescent="0.25">
      <c r="A5" s="20">
        <v>0.65400000000000003</v>
      </c>
      <c r="B5" s="22">
        <v>0.69300000000000006</v>
      </c>
      <c r="C5" s="22">
        <v>0.90700000000000003</v>
      </c>
      <c r="D5" s="22">
        <v>0.81800000000000006</v>
      </c>
      <c r="E5" s="22">
        <v>0.879</v>
      </c>
      <c r="F5" s="22">
        <v>0.98799999999999999</v>
      </c>
      <c r="G5" s="22">
        <v>0.91400000000000003</v>
      </c>
      <c r="H5" s="22">
        <v>0.86899999999999999</v>
      </c>
      <c r="I5" s="22">
        <v>0.91600000000000004</v>
      </c>
      <c r="J5" s="22">
        <v>0.998</v>
      </c>
      <c r="K5" s="22">
        <v>0.88900000000000001</v>
      </c>
      <c r="L5" s="22">
        <v>0.80700000000000005</v>
      </c>
    </row>
    <row r="6" spans="1:12" x14ac:dyDescent="0.25">
      <c r="A6" s="20">
        <v>0.41699999999999998</v>
      </c>
      <c r="B6" s="22">
        <v>0.81300000000000006</v>
      </c>
      <c r="C6" s="22">
        <v>0.78300000000000003</v>
      </c>
      <c r="D6" s="22">
        <v>0.80400000000000005</v>
      </c>
      <c r="E6" s="22">
        <v>1.01</v>
      </c>
      <c r="F6" s="22">
        <v>0.97099999999999997</v>
      </c>
      <c r="G6" s="22">
        <v>1.0269999999999999</v>
      </c>
      <c r="H6" s="22">
        <v>0.84</v>
      </c>
      <c r="I6" s="22">
        <v>0.95500000000000007</v>
      </c>
      <c r="J6" s="22">
        <v>1.032</v>
      </c>
      <c r="K6" s="22">
        <v>1.006</v>
      </c>
      <c r="L6" s="22">
        <v>0.71899999999999997</v>
      </c>
    </row>
    <row r="7" spans="1:12" x14ac:dyDescent="0.25">
      <c r="A7" s="21">
        <v>0.11600000000000001</v>
      </c>
      <c r="B7" s="22">
        <v>0.82000000000000006</v>
      </c>
      <c r="C7" s="22">
        <v>0.81800000000000006</v>
      </c>
      <c r="D7" s="22">
        <v>1.3009999999999999</v>
      </c>
      <c r="E7" s="22">
        <v>1.2190000000000001</v>
      </c>
      <c r="F7" s="22">
        <v>1.2070000000000001</v>
      </c>
      <c r="G7" s="22">
        <v>1.2949999999999999</v>
      </c>
      <c r="H7" s="22">
        <v>0.997</v>
      </c>
      <c r="I7" s="22">
        <v>0.94400000000000006</v>
      </c>
      <c r="J7" s="22">
        <v>1.1140000000000001</v>
      </c>
      <c r="K7" s="22">
        <v>0.92900000000000005</v>
      </c>
      <c r="L7" s="22">
        <v>0.92900000000000005</v>
      </c>
    </row>
    <row r="8" spans="1:12" x14ac:dyDescent="0.25">
      <c r="A8" s="22">
        <v>0.77400000000000002</v>
      </c>
      <c r="B8" s="22">
        <v>0.93300000000000005</v>
      </c>
      <c r="C8" s="22">
        <v>0.89800000000000002</v>
      </c>
      <c r="D8" s="22">
        <v>1.0620000000000001</v>
      </c>
      <c r="E8" s="22">
        <v>1.05</v>
      </c>
      <c r="F8" s="22">
        <v>1.1020000000000001</v>
      </c>
      <c r="G8" s="22">
        <v>0.89300000000000002</v>
      </c>
      <c r="H8" s="22">
        <v>0.95800000000000007</v>
      </c>
      <c r="I8" s="22">
        <v>0.93</v>
      </c>
      <c r="J8" s="22">
        <v>1.2210000000000001</v>
      </c>
      <c r="K8" s="22">
        <v>0.94200000000000006</v>
      </c>
      <c r="L8" s="22">
        <v>0.81800000000000006</v>
      </c>
    </row>
    <row r="9" spans="1:12" x14ac:dyDescent="0.25">
      <c r="A9" s="22">
        <v>0.82500000000000007</v>
      </c>
      <c r="B9" s="22">
        <v>0.73799999999999999</v>
      </c>
      <c r="C9" s="22">
        <v>0.78300000000000003</v>
      </c>
      <c r="D9" s="22">
        <v>0.877</v>
      </c>
      <c r="E9" s="22">
        <v>0.86499999999999999</v>
      </c>
      <c r="F9" s="22">
        <v>0.92</v>
      </c>
      <c r="G9" s="22">
        <v>0.76</v>
      </c>
      <c r="H9" s="22">
        <v>0.75600000000000001</v>
      </c>
      <c r="I9" s="22">
        <v>0.73599999999999999</v>
      </c>
      <c r="J9" s="22">
        <v>0.80100000000000005</v>
      </c>
      <c r="K9" s="22">
        <v>0.84799999999999998</v>
      </c>
      <c r="L9" s="22">
        <v>0.81700000000000006</v>
      </c>
    </row>
    <row r="16" spans="1:12" x14ac:dyDescent="0.25">
      <c r="B16" s="2" t="s">
        <v>253</v>
      </c>
      <c r="C16" s="2" t="s">
        <v>62</v>
      </c>
      <c r="D16" s="2" t="s">
        <v>63</v>
      </c>
      <c r="E16" s="2" t="s">
        <v>64</v>
      </c>
    </row>
    <row r="17" spans="1:12" x14ac:dyDescent="0.25">
      <c r="A17" t="s">
        <v>65</v>
      </c>
      <c r="B17" s="20">
        <v>2.7829999999999999</v>
      </c>
      <c r="C17" s="14">
        <f>B17-B22</f>
        <v>2.6669999999999998</v>
      </c>
      <c r="D17" s="14">
        <v>120</v>
      </c>
      <c r="E17" s="17">
        <f>(7.6269*C17*C17)+(25.087*C17)-(0.6493)</f>
        <v>120.5070221141</v>
      </c>
    </row>
    <row r="18" spans="1:12" x14ac:dyDescent="0.25">
      <c r="A18" t="s">
        <v>66</v>
      </c>
      <c r="B18" s="20">
        <v>1.6850000000000001</v>
      </c>
      <c r="C18" s="14">
        <f>B18-B22</f>
        <v>1.569</v>
      </c>
      <c r="D18" s="14">
        <v>60</v>
      </c>
      <c r="E18" s="17">
        <f t="shared" ref="E18:E22" si="0">(7.6269*C18*C18)+(25.087*C18)-(0.6493)</f>
        <v>57.4878079709</v>
      </c>
    </row>
    <row r="19" spans="1:12" x14ac:dyDescent="0.25">
      <c r="A19" t="s">
        <v>67</v>
      </c>
      <c r="B19" s="20">
        <v>1.127</v>
      </c>
      <c r="C19" s="14">
        <f>B19-B22</f>
        <v>1.0109999999999999</v>
      </c>
      <c r="D19" s="14">
        <v>30</v>
      </c>
      <c r="E19" s="17">
        <f t="shared" si="0"/>
        <v>32.509271654899997</v>
      </c>
    </row>
    <row r="20" spans="1:12" x14ac:dyDescent="0.25">
      <c r="A20" t="s">
        <v>68</v>
      </c>
      <c r="B20" s="20">
        <v>0.65400000000000003</v>
      </c>
      <c r="C20" s="14">
        <f>B20-B22</f>
        <v>0.53800000000000003</v>
      </c>
      <c r="D20" s="14">
        <v>15</v>
      </c>
      <c r="E20" s="17">
        <f t="shared" si="0"/>
        <v>15.055066443600001</v>
      </c>
    </row>
    <row r="21" spans="1:12" x14ac:dyDescent="0.25">
      <c r="A21" t="s">
        <v>69</v>
      </c>
      <c r="B21" s="20">
        <v>0.41699999999999998</v>
      </c>
      <c r="C21" s="14">
        <f>B21-B22</f>
        <v>0.30099999999999999</v>
      </c>
      <c r="D21" s="14">
        <v>7.5</v>
      </c>
      <c r="E21" s="17">
        <f t="shared" si="0"/>
        <v>7.5928917668999993</v>
      </c>
    </row>
    <row r="22" spans="1:12" x14ac:dyDescent="0.25">
      <c r="A22" t="s">
        <v>71</v>
      </c>
      <c r="B22" s="21">
        <v>0.11600000000000001</v>
      </c>
      <c r="C22" s="14">
        <f>B22-B22</f>
        <v>0</v>
      </c>
      <c r="D22" s="14">
        <v>0</v>
      </c>
      <c r="E22" s="17">
        <f t="shared" si="0"/>
        <v>-0.64929999999999999</v>
      </c>
    </row>
    <row r="27" spans="1:12" x14ac:dyDescent="0.25">
      <c r="K27" s="16" t="s">
        <v>256</v>
      </c>
      <c r="L27" s="16"/>
    </row>
    <row r="32" spans="1:12" x14ac:dyDescent="0.25">
      <c r="A32" s="24" t="s">
        <v>73</v>
      </c>
      <c r="B32" s="22" t="s">
        <v>61</v>
      </c>
      <c r="C32" s="23" t="s">
        <v>71</v>
      </c>
      <c r="D32" s="14" t="s">
        <v>62</v>
      </c>
      <c r="E32" s="25" t="s">
        <v>257</v>
      </c>
    </row>
    <row r="33" spans="1:5" x14ac:dyDescent="0.25">
      <c r="A33" s="24" t="s">
        <v>110</v>
      </c>
      <c r="B33" s="22">
        <v>0.77400000000000002</v>
      </c>
      <c r="C33" s="21">
        <v>0.11600000000000001</v>
      </c>
      <c r="D33" s="14">
        <f t="shared" ref="D33:D64" si="1">(B33-C33)</f>
        <v>0.65800000000000003</v>
      </c>
      <c r="E33" s="17">
        <f t="shared" ref="E33:E64" si="2">(7.6269*D33*D33)+(25.087*D33)-(0.6493)</f>
        <v>19.160119131600002</v>
      </c>
    </row>
    <row r="34" spans="1:5" x14ac:dyDescent="0.25">
      <c r="A34" s="24" t="s">
        <v>111</v>
      </c>
      <c r="B34" s="22">
        <v>0.82500000000000007</v>
      </c>
      <c r="C34" s="21">
        <v>0.11600000000000001</v>
      </c>
      <c r="D34" s="14">
        <f t="shared" si="1"/>
        <v>0.70900000000000007</v>
      </c>
      <c r="E34" s="17">
        <f t="shared" si="2"/>
        <v>20.971280718900001</v>
      </c>
    </row>
    <row r="35" spans="1:5" x14ac:dyDescent="0.25">
      <c r="A35" s="24" t="s">
        <v>112</v>
      </c>
      <c r="B35" s="22">
        <v>0.379</v>
      </c>
      <c r="C35" s="21">
        <v>0.11600000000000001</v>
      </c>
      <c r="D35" s="14">
        <f t="shared" si="1"/>
        <v>0.26300000000000001</v>
      </c>
      <c r="E35" s="17">
        <f t="shared" si="2"/>
        <v>6.4761260461000001</v>
      </c>
    </row>
    <row r="36" spans="1:5" x14ac:dyDescent="0.25">
      <c r="A36" s="24" t="s">
        <v>113</v>
      </c>
      <c r="B36" s="22">
        <v>0.56200000000000006</v>
      </c>
      <c r="C36" s="21">
        <v>0.11600000000000001</v>
      </c>
      <c r="D36" s="14">
        <f t="shared" si="1"/>
        <v>0.44600000000000006</v>
      </c>
      <c r="E36" s="17">
        <f t="shared" si="2"/>
        <v>12.056614440400001</v>
      </c>
    </row>
    <row r="37" spans="1:5" x14ac:dyDescent="0.25">
      <c r="A37" s="24" t="s">
        <v>114</v>
      </c>
      <c r="B37" s="22">
        <v>0.88100000000000001</v>
      </c>
      <c r="C37" s="21">
        <v>0.11600000000000001</v>
      </c>
      <c r="D37" s="14">
        <f t="shared" si="1"/>
        <v>0.76500000000000001</v>
      </c>
      <c r="E37" s="17">
        <f t="shared" si="2"/>
        <v>23.005707552500002</v>
      </c>
    </row>
    <row r="38" spans="1:5" x14ac:dyDescent="0.25">
      <c r="A38" s="24" t="s">
        <v>115</v>
      </c>
      <c r="B38" s="22">
        <v>0.69300000000000006</v>
      </c>
      <c r="C38" s="21">
        <v>0.11600000000000001</v>
      </c>
      <c r="D38" s="14">
        <f t="shared" si="1"/>
        <v>0.57700000000000007</v>
      </c>
      <c r="E38" s="17">
        <f t="shared" si="2"/>
        <v>16.365115190100003</v>
      </c>
    </row>
    <row r="39" spans="1:5" x14ac:dyDescent="0.25">
      <c r="A39" s="24" t="s">
        <v>116</v>
      </c>
      <c r="B39" s="22">
        <v>0.81300000000000006</v>
      </c>
      <c r="C39" s="21">
        <v>0.11600000000000001</v>
      </c>
      <c r="D39" s="14">
        <f t="shared" si="1"/>
        <v>0.69700000000000006</v>
      </c>
      <c r="E39" s="17">
        <f t="shared" si="2"/>
        <v>20.541555662100002</v>
      </c>
    </row>
    <row r="40" spans="1:5" x14ac:dyDescent="0.25">
      <c r="A40" s="24" t="s">
        <v>117</v>
      </c>
      <c r="B40" s="22">
        <v>0.82000000000000006</v>
      </c>
      <c r="C40" s="21">
        <v>0.11600000000000001</v>
      </c>
      <c r="D40" s="14">
        <f t="shared" si="1"/>
        <v>0.70400000000000007</v>
      </c>
      <c r="E40" s="17">
        <f t="shared" si="2"/>
        <v>20.791961670400003</v>
      </c>
    </row>
    <row r="41" spans="1:5" x14ac:dyDescent="0.25">
      <c r="A41" s="24" t="s">
        <v>118</v>
      </c>
      <c r="B41" s="22">
        <v>0.93300000000000005</v>
      </c>
      <c r="C41" s="21">
        <v>0.11600000000000001</v>
      </c>
      <c r="D41" s="14">
        <f t="shared" si="1"/>
        <v>0.81700000000000006</v>
      </c>
      <c r="E41" s="17">
        <f t="shared" si="2"/>
        <v>24.937650854100003</v>
      </c>
    </row>
    <row r="42" spans="1:5" x14ac:dyDescent="0.25">
      <c r="A42" s="24" t="s">
        <v>119</v>
      </c>
      <c r="B42" s="22">
        <v>0.73799999999999999</v>
      </c>
      <c r="C42" s="21">
        <v>0.11600000000000001</v>
      </c>
      <c r="D42" s="14">
        <f t="shared" si="1"/>
        <v>0.622</v>
      </c>
      <c r="E42" s="17">
        <f t="shared" si="2"/>
        <v>17.905539579599999</v>
      </c>
    </row>
    <row r="43" spans="1:5" x14ac:dyDescent="0.25">
      <c r="A43" s="24" t="s">
        <v>120</v>
      </c>
      <c r="B43" s="22">
        <v>0.67100000000000004</v>
      </c>
      <c r="C43" s="21">
        <v>0.11600000000000001</v>
      </c>
      <c r="D43" s="14">
        <f t="shared" si="1"/>
        <v>0.55500000000000005</v>
      </c>
      <c r="E43" s="17">
        <f t="shared" si="2"/>
        <v>15.623260872500001</v>
      </c>
    </row>
    <row r="44" spans="1:5" x14ac:dyDescent="0.25">
      <c r="A44" s="24" t="s">
        <v>121</v>
      </c>
      <c r="B44" s="22">
        <v>0.76500000000000001</v>
      </c>
      <c r="C44" s="21">
        <v>0.11600000000000001</v>
      </c>
      <c r="D44" s="14">
        <f t="shared" si="1"/>
        <v>0.64900000000000002</v>
      </c>
      <c r="E44" s="17">
        <f t="shared" si="2"/>
        <v>18.844620906899998</v>
      </c>
    </row>
    <row r="45" spans="1:5" x14ac:dyDescent="0.25">
      <c r="A45" s="24" t="s">
        <v>122</v>
      </c>
      <c r="B45" s="22">
        <v>0.69400000000000006</v>
      </c>
      <c r="C45" s="21">
        <v>0.11600000000000001</v>
      </c>
      <c r="D45" s="14">
        <f t="shared" si="1"/>
        <v>0.57800000000000007</v>
      </c>
      <c r="E45" s="17">
        <f t="shared" si="2"/>
        <v>16.399011259600002</v>
      </c>
    </row>
    <row r="46" spans="1:5" x14ac:dyDescent="0.25">
      <c r="A46" s="24" t="s">
        <v>123</v>
      </c>
      <c r="B46" s="22">
        <v>0.90700000000000003</v>
      </c>
      <c r="C46" s="21">
        <v>0.11600000000000001</v>
      </c>
      <c r="D46" s="14">
        <f t="shared" si="1"/>
        <v>0.79100000000000004</v>
      </c>
      <c r="E46" s="17">
        <f t="shared" si="2"/>
        <v>23.9665234189</v>
      </c>
    </row>
    <row r="47" spans="1:5" x14ac:dyDescent="0.25">
      <c r="A47" s="24" t="s">
        <v>124</v>
      </c>
      <c r="B47" s="22">
        <v>0.78300000000000003</v>
      </c>
      <c r="C47" s="21">
        <v>0.11600000000000001</v>
      </c>
      <c r="D47" s="14">
        <f t="shared" si="1"/>
        <v>0.66700000000000004</v>
      </c>
      <c r="E47" s="17">
        <f t="shared" si="2"/>
        <v>19.476852914100004</v>
      </c>
    </row>
    <row r="48" spans="1:5" x14ac:dyDescent="0.25">
      <c r="A48" s="24" t="s">
        <v>125</v>
      </c>
      <c r="B48" s="22">
        <v>0.81800000000000006</v>
      </c>
      <c r="C48" s="21">
        <v>0.11600000000000001</v>
      </c>
      <c r="D48" s="14">
        <f t="shared" si="1"/>
        <v>0.70200000000000007</v>
      </c>
      <c r="E48" s="17">
        <f t="shared" si="2"/>
        <v>20.720340827600001</v>
      </c>
    </row>
    <row r="49" spans="1:5" x14ac:dyDescent="0.25">
      <c r="A49" s="24" t="s">
        <v>126</v>
      </c>
      <c r="B49" s="22">
        <v>0.89800000000000002</v>
      </c>
      <c r="C49" s="21">
        <v>0.11600000000000001</v>
      </c>
      <c r="D49" s="14">
        <f t="shared" si="1"/>
        <v>0.78200000000000003</v>
      </c>
      <c r="E49" s="17">
        <f t="shared" si="2"/>
        <v>23.632766395600001</v>
      </c>
    </row>
    <row r="50" spans="1:5" x14ac:dyDescent="0.25">
      <c r="A50" s="24" t="s">
        <v>127</v>
      </c>
      <c r="B50" s="22">
        <v>0.78300000000000003</v>
      </c>
      <c r="C50" s="21">
        <v>0.11600000000000001</v>
      </c>
      <c r="D50" s="14">
        <f t="shared" si="1"/>
        <v>0.66700000000000004</v>
      </c>
      <c r="E50" s="17">
        <f t="shared" si="2"/>
        <v>19.476852914100004</v>
      </c>
    </row>
    <row r="51" spans="1:5" x14ac:dyDescent="0.25">
      <c r="A51" s="24" t="s">
        <v>128</v>
      </c>
      <c r="B51" s="22">
        <v>0.63800000000000001</v>
      </c>
      <c r="C51" s="21">
        <v>0.11600000000000001</v>
      </c>
      <c r="D51" s="14">
        <f t="shared" si="1"/>
        <v>0.52200000000000002</v>
      </c>
      <c r="E51" s="17">
        <f t="shared" si="2"/>
        <v>14.5243222196</v>
      </c>
    </row>
    <row r="52" spans="1:5" x14ac:dyDescent="0.25">
      <c r="A52" s="24" t="s">
        <v>129</v>
      </c>
      <c r="B52" s="22">
        <v>0.67600000000000005</v>
      </c>
      <c r="C52" s="21">
        <v>0.11600000000000001</v>
      </c>
      <c r="D52" s="14">
        <f t="shared" si="1"/>
        <v>0.56000000000000005</v>
      </c>
      <c r="E52" s="17">
        <f t="shared" si="2"/>
        <v>15.791215840000003</v>
      </c>
    </row>
    <row r="53" spans="1:5" x14ac:dyDescent="0.25">
      <c r="A53" s="24" t="s">
        <v>130</v>
      </c>
      <c r="B53" s="22">
        <v>0.69400000000000006</v>
      </c>
      <c r="C53" s="21">
        <v>0.11600000000000001</v>
      </c>
      <c r="D53" s="14">
        <f t="shared" si="1"/>
        <v>0.57800000000000007</v>
      </c>
      <c r="E53" s="17">
        <f t="shared" si="2"/>
        <v>16.399011259600002</v>
      </c>
    </row>
    <row r="54" spans="1:5" x14ac:dyDescent="0.25">
      <c r="A54" s="24" t="s">
        <v>131</v>
      </c>
      <c r="B54" s="22">
        <v>0.81800000000000006</v>
      </c>
      <c r="C54" s="21">
        <v>0.11600000000000001</v>
      </c>
      <c r="D54" s="14">
        <f t="shared" si="1"/>
        <v>0.70200000000000007</v>
      </c>
      <c r="E54" s="17">
        <f t="shared" si="2"/>
        <v>20.720340827600001</v>
      </c>
    </row>
    <row r="55" spans="1:5" x14ac:dyDescent="0.25">
      <c r="A55" s="24" t="s">
        <v>132</v>
      </c>
      <c r="B55" s="22">
        <v>0.80400000000000005</v>
      </c>
      <c r="C55" s="21">
        <v>0.11600000000000001</v>
      </c>
      <c r="D55" s="14">
        <f t="shared" si="1"/>
        <v>0.68800000000000006</v>
      </c>
      <c r="E55" s="17">
        <f t="shared" si="2"/>
        <v>20.220703353600005</v>
      </c>
    </row>
    <row r="56" spans="1:5" x14ac:dyDescent="0.25">
      <c r="A56" s="24" t="s">
        <v>133</v>
      </c>
      <c r="B56" s="22">
        <v>1.3009999999999999</v>
      </c>
      <c r="C56" s="21">
        <v>0.11600000000000001</v>
      </c>
      <c r="D56" s="14">
        <f t="shared" si="1"/>
        <v>1.1849999999999998</v>
      </c>
      <c r="E56" s="17">
        <f t="shared" si="2"/>
        <v>39.788678652499996</v>
      </c>
    </row>
    <row r="57" spans="1:5" x14ac:dyDescent="0.25">
      <c r="A57" s="24" t="s">
        <v>134</v>
      </c>
      <c r="B57" s="22">
        <v>1.0620000000000001</v>
      </c>
      <c r="C57" s="21">
        <v>0.11600000000000001</v>
      </c>
      <c r="D57" s="14">
        <f t="shared" si="1"/>
        <v>0.94600000000000006</v>
      </c>
      <c r="E57" s="17">
        <f t="shared" si="2"/>
        <v>29.9084368404</v>
      </c>
    </row>
    <row r="58" spans="1:5" x14ac:dyDescent="0.25">
      <c r="A58" s="24" t="s">
        <v>135</v>
      </c>
      <c r="B58" s="22">
        <v>0.877</v>
      </c>
      <c r="C58" s="21">
        <v>0.11600000000000001</v>
      </c>
      <c r="D58" s="14">
        <f t="shared" si="1"/>
        <v>0.76100000000000001</v>
      </c>
      <c r="E58" s="17">
        <f t="shared" si="2"/>
        <v>22.858804954900002</v>
      </c>
    </row>
    <row r="59" spans="1:5" x14ac:dyDescent="0.25">
      <c r="A59" s="24" t="s">
        <v>136</v>
      </c>
      <c r="B59" s="22">
        <v>0.78900000000000003</v>
      </c>
      <c r="C59" s="21">
        <v>0.11600000000000001</v>
      </c>
      <c r="D59" s="14">
        <f t="shared" si="1"/>
        <v>0.67300000000000004</v>
      </c>
      <c r="E59" s="17">
        <f t="shared" si="2"/>
        <v>19.688695190100002</v>
      </c>
    </row>
    <row r="60" spans="1:5" x14ac:dyDescent="0.25">
      <c r="A60" s="24" t="s">
        <v>137</v>
      </c>
      <c r="B60" s="22">
        <v>0.745</v>
      </c>
      <c r="C60" s="21">
        <v>0.11600000000000001</v>
      </c>
      <c r="D60" s="14">
        <f t="shared" si="1"/>
        <v>0.629</v>
      </c>
      <c r="E60" s="17">
        <f t="shared" si="2"/>
        <v>18.147937342900001</v>
      </c>
    </row>
    <row r="61" spans="1:5" x14ac:dyDescent="0.25">
      <c r="A61" s="24" t="s">
        <v>138</v>
      </c>
      <c r="B61" s="22">
        <v>0.85399999999999998</v>
      </c>
      <c r="C61" s="21">
        <v>0.11600000000000001</v>
      </c>
      <c r="D61" s="14">
        <f t="shared" si="1"/>
        <v>0.73799999999999999</v>
      </c>
      <c r="E61" s="17">
        <f t="shared" si="2"/>
        <v>22.0188513236</v>
      </c>
    </row>
    <row r="62" spans="1:5" x14ac:dyDescent="0.25">
      <c r="A62" s="24" t="s">
        <v>139</v>
      </c>
      <c r="B62" s="22">
        <v>0.879</v>
      </c>
      <c r="C62" s="21">
        <v>0.11600000000000001</v>
      </c>
      <c r="D62" s="14">
        <f t="shared" si="1"/>
        <v>0.76300000000000001</v>
      </c>
      <c r="E62" s="17">
        <f t="shared" si="2"/>
        <v>22.932225746099999</v>
      </c>
    </row>
    <row r="63" spans="1:5" x14ac:dyDescent="0.25">
      <c r="A63" s="24" t="s">
        <v>140</v>
      </c>
      <c r="B63" s="22">
        <v>1.01</v>
      </c>
      <c r="C63" s="21">
        <v>0.11600000000000001</v>
      </c>
      <c r="D63" s="14">
        <f t="shared" si="1"/>
        <v>0.89400000000000002</v>
      </c>
      <c r="E63" s="17">
        <f t="shared" si="2"/>
        <v>27.874171048400001</v>
      </c>
    </row>
    <row r="64" spans="1:5" x14ac:dyDescent="0.25">
      <c r="A64" s="24" t="s">
        <v>141</v>
      </c>
      <c r="B64" s="22">
        <v>1.2190000000000001</v>
      </c>
      <c r="C64" s="21">
        <v>0.11600000000000001</v>
      </c>
      <c r="D64" s="14">
        <f t="shared" si="1"/>
        <v>1.103</v>
      </c>
      <c r="E64" s="17">
        <f t="shared" si="2"/>
        <v>36.300616182100001</v>
      </c>
    </row>
    <row r="65" spans="1:5" x14ac:dyDescent="0.25">
      <c r="A65" s="24" t="s">
        <v>142</v>
      </c>
      <c r="B65" s="22">
        <v>1.05</v>
      </c>
      <c r="C65" s="21">
        <v>0.11600000000000001</v>
      </c>
      <c r="D65" s="14">
        <f t="shared" ref="D65:D96" si="3">(B65-C65)</f>
        <v>0.93400000000000005</v>
      </c>
      <c r="E65" s="17">
        <f t="shared" ref="E65:E96" si="4">(7.6269*D65*D65)+(25.087*D65)-(0.6493)</f>
        <v>29.435329976400002</v>
      </c>
    </row>
    <row r="66" spans="1:5" x14ac:dyDescent="0.25">
      <c r="A66" s="24" t="s">
        <v>143</v>
      </c>
      <c r="B66" s="22">
        <v>0.86499999999999999</v>
      </c>
      <c r="C66" s="21">
        <v>0.11600000000000001</v>
      </c>
      <c r="D66" s="14">
        <f t="shared" si="3"/>
        <v>0.749</v>
      </c>
      <c r="E66" s="17">
        <f t="shared" si="4"/>
        <v>22.419561526900001</v>
      </c>
    </row>
    <row r="67" spans="1:5" x14ac:dyDescent="0.25">
      <c r="A67" s="24" t="s">
        <v>144</v>
      </c>
      <c r="B67" s="22">
        <v>0.84099999999999997</v>
      </c>
      <c r="C67" s="21">
        <v>0.11600000000000001</v>
      </c>
      <c r="D67" s="14">
        <f t="shared" si="3"/>
        <v>0.72499999999999998</v>
      </c>
      <c r="E67" s="17">
        <f t="shared" si="4"/>
        <v>21.547664312499997</v>
      </c>
    </row>
    <row r="68" spans="1:5" x14ac:dyDescent="0.25">
      <c r="A68" s="24" t="s">
        <v>145</v>
      </c>
      <c r="B68" s="22">
        <v>0.73699999999999999</v>
      </c>
      <c r="C68" s="21">
        <v>0.11600000000000001</v>
      </c>
      <c r="D68" s="14">
        <f t="shared" si="3"/>
        <v>0.621</v>
      </c>
      <c r="E68" s="17">
        <f t="shared" si="4"/>
        <v>17.8709723429</v>
      </c>
    </row>
    <row r="69" spans="1:5" x14ac:dyDescent="0.25">
      <c r="A69" s="24" t="s">
        <v>146</v>
      </c>
      <c r="B69" s="22">
        <v>0.95800000000000007</v>
      </c>
      <c r="C69" s="21">
        <v>0.11600000000000001</v>
      </c>
      <c r="D69" s="14">
        <f t="shared" si="3"/>
        <v>0.84200000000000008</v>
      </c>
      <c r="E69" s="17">
        <f t="shared" si="4"/>
        <v>25.881151531600004</v>
      </c>
    </row>
    <row r="70" spans="1:5" x14ac:dyDescent="0.25">
      <c r="A70" s="24" t="s">
        <v>147</v>
      </c>
      <c r="B70" s="22">
        <v>0.98799999999999999</v>
      </c>
      <c r="C70" s="21">
        <v>0.11600000000000001</v>
      </c>
      <c r="D70" s="14">
        <f t="shared" si="3"/>
        <v>0.872</v>
      </c>
      <c r="E70" s="17">
        <f t="shared" si="4"/>
        <v>27.025936729600001</v>
      </c>
    </row>
    <row r="71" spans="1:5" x14ac:dyDescent="0.25">
      <c r="A71" s="24" t="s">
        <v>148</v>
      </c>
      <c r="B71" s="22">
        <v>0.97099999999999997</v>
      </c>
      <c r="C71" s="21">
        <v>0.11600000000000001</v>
      </c>
      <c r="D71" s="14">
        <f t="shared" si="3"/>
        <v>0.85499999999999998</v>
      </c>
      <c r="E71" s="17">
        <f t="shared" si="4"/>
        <v>26.375539572499999</v>
      </c>
    </row>
    <row r="72" spans="1:5" x14ac:dyDescent="0.25">
      <c r="A72" s="24" t="s">
        <v>149</v>
      </c>
      <c r="B72" s="22">
        <v>1.2070000000000001</v>
      </c>
      <c r="C72" s="21">
        <v>0.11600000000000001</v>
      </c>
      <c r="D72" s="14">
        <f t="shared" si="3"/>
        <v>1.091</v>
      </c>
      <c r="E72" s="17">
        <f t="shared" si="4"/>
        <v>35.798771158900003</v>
      </c>
    </row>
    <row r="73" spans="1:5" x14ac:dyDescent="0.25">
      <c r="A73" s="24" t="s">
        <v>150</v>
      </c>
      <c r="B73" s="22">
        <v>1.1020000000000001</v>
      </c>
      <c r="C73" s="21">
        <v>0.11600000000000001</v>
      </c>
      <c r="D73" s="14">
        <f t="shared" si="3"/>
        <v>0.9860000000000001</v>
      </c>
      <c r="E73" s="17">
        <f t="shared" si="4"/>
        <v>31.501323672400002</v>
      </c>
    </row>
    <row r="74" spans="1:5" x14ac:dyDescent="0.25">
      <c r="A74" s="24" t="s">
        <v>151</v>
      </c>
      <c r="B74" s="22">
        <v>0.92</v>
      </c>
      <c r="C74" s="21">
        <v>0.11600000000000001</v>
      </c>
      <c r="D74" s="14">
        <f t="shared" si="3"/>
        <v>0.80400000000000005</v>
      </c>
      <c r="E74" s="17">
        <f t="shared" si="4"/>
        <v>24.450798190400004</v>
      </c>
    </row>
    <row r="75" spans="1:5" x14ac:dyDescent="0.25">
      <c r="A75" s="24" t="s">
        <v>152</v>
      </c>
      <c r="B75" s="22">
        <v>0.76600000000000001</v>
      </c>
      <c r="C75" s="21">
        <v>0.11600000000000001</v>
      </c>
      <c r="D75" s="14">
        <f t="shared" si="3"/>
        <v>0.65</v>
      </c>
      <c r="E75" s="17">
        <f t="shared" si="4"/>
        <v>18.879615250000001</v>
      </c>
    </row>
    <row r="76" spans="1:5" x14ac:dyDescent="0.25">
      <c r="A76" s="24" t="s">
        <v>153</v>
      </c>
      <c r="B76" s="22">
        <v>0.68600000000000005</v>
      </c>
      <c r="C76" s="21">
        <v>0.11600000000000001</v>
      </c>
      <c r="D76" s="14">
        <f t="shared" si="3"/>
        <v>0.57000000000000006</v>
      </c>
      <c r="E76" s="17">
        <f t="shared" si="4"/>
        <v>16.128269810000003</v>
      </c>
    </row>
    <row r="77" spans="1:5" x14ac:dyDescent="0.25">
      <c r="A77" s="24" t="s">
        <v>154</v>
      </c>
      <c r="B77" s="22">
        <v>0.84899999999999998</v>
      </c>
      <c r="C77" s="21">
        <v>0.11600000000000001</v>
      </c>
      <c r="D77" s="14">
        <f t="shared" si="3"/>
        <v>0.73299999999999998</v>
      </c>
      <c r="E77" s="17">
        <f t="shared" si="4"/>
        <v>21.837320474099997</v>
      </c>
    </row>
    <row r="78" spans="1:5" x14ac:dyDescent="0.25">
      <c r="A78" s="24" t="s">
        <v>155</v>
      </c>
      <c r="B78" s="22">
        <v>0.91400000000000003</v>
      </c>
      <c r="C78" s="21">
        <v>0.11600000000000001</v>
      </c>
      <c r="D78" s="14">
        <f t="shared" si="3"/>
        <v>0.79800000000000004</v>
      </c>
      <c r="E78" s="17">
        <f t="shared" si="4"/>
        <v>24.226966427600001</v>
      </c>
    </row>
    <row r="79" spans="1:5" x14ac:dyDescent="0.25">
      <c r="A79" s="24" t="s">
        <v>156</v>
      </c>
      <c r="B79" s="22">
        <v>1.0269999999999999</v>
      </c>
      <c r="C79" s="21">
        <v>0.11600000000000001</v>
      </c>
      <c r="D79" s="14">
        <f t="shared" si="3"/>
        <v>0.91099999999999992</v>
      </c>
      <c r="E79" s="17">
        <f t="shared" si="4"/>
        <v>28.534681474899994</v>
      </c>
    </row>
    <row r="80" spans="1:5" x14ac:dyDescent="0.25">
      <c r="A80" s="24" t="s">
        <v>157</v>
      </c>
      <c r="B80" s="22">
        <v>1.2949999999999999</v>
      </c>
      <c r="C80" s="21">
        <v>0.11600000000000001</v>
      </c>
      <c r="D80" s="14">
        <f t="shared" si="3"/>
        <v>1.1789999999999998</v>
      </c>
      <c r="E80" s="17">
        <f t="shared" si="4"/>
        <v>39.529976702899994</v>
      </c>
    </row>
    <row r="81" spans="1:5" x14ac:dyDescent="0.25">
      <c r="A81" s="24" t="s">
        <v>158</v>
      </c>
      <c r="B81" s="22">
        <v>0.89300000000000002</v>
      </c>
      <c r="C81" s="21">
        <v>0.11600000000000001</v>
      </c>
      <c r="D81" s="14">
        <f t="shared" si="3"/>
        <v>0.77700000000000002</v>
      </c>
      <c r="E81" s="17">
        <f t="shared" si="4"/>
        <v>23.4478797101</v>
      </c>
    </row>
    <row r="82" spans="1:5" x14ac:dyDescent="0.25">
      <c r="A82" s="24" t="s">
        <v>159</v>
      </c>
      <c r="B82" s="22">
        <v>0.76</v>
      </c>
      <c r="C82" s="21">
        <v>0.11600000000000001</v>
      </c>
      <c r="D82" s="14">
        <f t="shared" si="3"/>
        <v>0.64400000000000002</v>
      </c>
      <c r="E82" s="17">
        <f t="shared" si="4"/>
        <v>18.669877998400001</v>
      </c>
    </row>
    <row r="83" spans="1:5" x14ac:dyDescent="0.25">
      <c r="A83" s="24" t="s">
        <v>160</v>
      </c>
      <c r="B83" s="22">
        <v>0.69700000000000006</v>
      </c>
      <c r="C83" s="21">
        <v>0.11600000000000001</v>
      </c>
      <c r="D83" s="14">
        <f t="shared" si="3"/>
        <v>0.58100000000000007</v>
      </c>
      <c r="E83" s="17">
        <f t="shared" si="4"/>
        <v>16.500790990900004</v>
      </c>
    </row>
    <row r="84" spans="1:5" x14ac:dyDescent="0.25">
      <c r="A84" s="24" t="s">
        <v>161</v>
      </c>
      <c r="B84" s="22">
        <v>0.59</v>
      </c>
      <c r="C84" s="21">
        <v>0.11600000000000001</v>
      </c>
      <c r="D84" s="14">
        <f t="shared" si="3"/>
        <v>0.47399999999999998</v>
      </c>
      <c r="E84" s="17">
        <f t="shared" si="4"/>
        <v>12.955519384399999</v>
      </c>
    </row>
    <row r="85" spans="1:5" x14ac:dyDescent="0.25">
      <c r="A85" s="24" t="s">
        <v>164</v>
      </c>
      <c r="B85" s="22">
        <v>0.67100000000000004</v>
      </c>
      <c r="C85" s="21">
        <v>0.11600000000000001</v>
      </c>
      <c r="D85" s="14">
        <f t="shared" si="3"/>
        <v>0.55500000000000005</v>
      </c>
      <c r="E85" s="17">
        <f t="shared" si="4"/>
        <v>15.623260872500001</v>
      </c>
    </row>
    <row r="86" spans="1:5" x14ac:dyDescent="0.25">
      <c r="A86" s="24" t="s">
        <v>165</v>
      </c>
      <c r="B86" s="22">
        <v>0.86899999999999999</v>
      </c>
      <c r="C86" s="21">
        <v>0.11600000000000001</v>
      </c>
      <c r="D86" s="14">
        <f t="shared" si="3"/>
        <v>0.753</v>
      </c>
      <c r="E86" s="17">
        <f t="shared" si="4"/>
        <v>22.565731942100001</v>
      </c>
    </row>
    <row r="87" spans="1:5" x14ac:dyDescent="0.25">
      <c r="A87" s="24" t="s">
        <v>166</v>
      </c>
      <c r="B87" s="22">
        <v>0.84</v>
      </c>
      <c r="C87" s="21">
        <v>0.11600000000000001</v>
      </c>
      <c r="D87" s="14">
        <f t="shared" si="3"/>
        <v>0.72399999999999998</v>
      </c>
      <c r="E87" s="17">
        <f t="shared" si="4"/>
        <v>21.511525934399998</v>
      </c>
    </row>
    <row r="88" spans="1:5" x14ac:dyDescent="0.25">
      <c r="A88" s="24" t="s">
        <v>167</v>
      </c>
      <c r="B88" s="22">
        <v>0.997</v>
      </c>
      <c r="C88" s="21">
        <v>0.11600000000000001</v>
      </c>
      <c r="D88" s="14">
        <f t="shared" si="3"/>
        <v>0.88100000000000001</v>
      </c>
      <c r="E88" s="17">
        <f t="shared" si="4"/>
        <v>27.372049330900001</v>
      </c>
    </row>
    <row r="89" spans="1:5" x14ac:dyDescent="0.25">
      <c r="A89" s="24" t="s">
        <v>168</v>
      </c>
      <c r="B89" s="22">
        <v>0.95800000000000007</v>
      </c>
      <c r="C89" s="21">
        <v>0.11600000000000001</v>
      </c>
      <c r="D89" s="14">
        <f t="shared" si="3"/>
        <v>0.84200000000000008</v>
      </c>
      <c r="E89" s="17">
        <f t="shared" si="4"/>
        <v>25.881151531600004</v>
      </c>
    </row>
    <row r="90" spans="1:5" x14ac:dyDescent="0.25">
      <c r="A90" s="24" t="s">
        <v>170</v>
      </c>
      <c r="B90" s="22">
        <v>0.75600000000000001</v>
      </c>
      <c r="C90" s="21">
        <v>0.11600000000000001</v>
      </c>
      <c r="D90" s="14">
        <f t="shared" si="3"/>
        <v>0.64</v>
      </c>
      <c r="E90" s="17">
        <f t="shared" si="4"/>
        <v>18.530358239999998</v>
      </c>
    </row>
    <row r="91" spans="1:5" x14ac:dyDescent="0.25">
      <c r="A91" s="24" t="s">
        <v>171</v>
      </c>
      <c r="B91" s="22">
        <v>0.66700000000000004</v>
      </c>
      <c r="C91" s="21">
        <v>0.11600000000000001</v>
      </c>
      <c r="D91" s="14">
        <f t="shared" si="3"/>
        <v>0.55100000000000005</v>
      </c>
      <c r="E91" s="17">
        <f t="shared" si="4"/>
        <v>15.4891714669</v>
      </c>
    </row>
    <row r="92" spans="1:5" x14ac:dyDescent="0.25">
      <c r="A92" s="24" t="s">
        <v>172</v>
      </c>
      <c r="B92" s="22">
        <v>0.60799999999999998</v>
      </c>
      <c r="C92" s="21">
        <v>0.11600000000000001</v>
      </c>
      <c r="D92" s="14">
        <f t="shared" si="3"/>
        <v>0.49199999999999999</v>
      </c>
      <c r="E92" s="17">
        <f t="shared" si="4"/>
        <v>13.539701921599999</v>
      </c>
    </row>
    <row r="93" spans="1:5" x14ac:dyDescent="0.25">
      <c r="A93" s="24" t="s">
        <v>173</v>
      </c>
      <c r="B93" s="22">
        <v>0.78400000000000003</v>
      </c>
      <c r="C93" s="21">
        <v>0.11600000000000001</v>
      </c>
      <c r="D93" s="14">
        <f t="shared" si="3"/>
        <v>0.66800000000000004</v>
      </c>
      <c r="E93" s="17">
        <f t="shared" si="4"/>
        <v>19.512121825600001</v>
      </c>
    </row>
    <row r="94" spans="1:5" x14ac:dyDescent="0.25">
      <c r="A94" s="24" t="s">
        <v>174</v>
      </c>
      <c r="B94" s="22">
        <v>0.91600000000000004</v>
      </c>
      <c r="C94" s="21">
        <v>0.11600000000000001</v>
      </c>
      <c r="D94" s="14">
        <f t="shared" si="3"/>
        <v>0.8</v>
      </c>
      <c r="E94" s="17">
        <f t="shared" si="4"/>
        <v>24.301516000000003</v>
      </c>
    </row>
    <row r="95" spans="1:5" x14ac:dyDescent="0.25">
      <c r="A95" s="24" t="s">
        <v>175</v>
      </c>
      <c r="B95" s="22">
        <v>0.95500000000000007</v>
      </c>
      <c r="C95" s="21">
        <v>0.11600000000000001</v>
      </c>
      <c r="D95" s="14">
        <f t="shared" si="3"/>
        <v>0.83900000000000008</v>
      </c>
      <c r="E95" s="17">
        <f t="shared" si="4"/>
        <v>25.767428074900003</v>
      </c>
    </row>
    <row r="96" spans="1:5" x14ac:dyDescent="0.25">
      <c r="A96" s="24" t="s">
        <v>176</v>
      </c>
      <c r="B96" s="22">
        <v>0.94400000000000006</v>
      </c>
      <c r="C96" s="21">
        <v>0.11600000000000001</v>
      </c>
      <c r="D96" s="14">
        <f t="shared" si="3"/>
        <v>0.82800000000000007</v>
      </c>
      <c r="E96" s="17">
        <f t="shared" si="4"/>
        <v>25.351616609600001</v>
      </c>
    </row>
    <row r="97" spans="1:5" x14ac:dyDescent="0.25">
      <c r="A97" s="24" t="s">
        <v>177</v>
      </c>
      <c r="B97" s="22">
        <v>0.93</v>
      </c>
      <c r="C97" s="21">
        <v>0.11600000000000001</v>
      </c>
      <c r="D97" s="14">
        <f t="shared" ref="D97:D122" si="5">(B97-C97)</f>
        <v>0.81400000000000006</v>
      </c>
      <c r="E97" s="17">
        <f t="shared" ref="E97:E122" si="6">(7.6269*D97*D97)+(25.087*D97)-(0.6493)</f>
        <v>24.825071432400001</v>
      </c>
    </row>
    <row r="98" spans="1:5" x14ac:dyDescent="0.25">
      <c r="A98" s="24" t="s">
        <v>178</v>
      </c>
      <c r="B98" s="22">
        <v>0.73599999999999999</v>
      </c>
      <c r="C98" s="21">
        <v>0.11600000000000001</v>
      </c>
      <c r="D98" s="14">
        <f t="shared" si="5"/>
        <v>0.62</v>
      </c>
      <c r="E98" s="17">
        <f t="shared" si="6"/>
        <v>17.836420359999998</v>
      </c>
    </row>
    <row r="99" spans="1:5" x14ac:dyDescent="0.25">
      <c r="A99" s="24" t="s">
        <v>179</v>
      </c>
      <c r="B99" s="22">
        <v>0.79</v>
      </c>
      <c r="C99" s="21">
        <v>0.11600000000000001</v>
      </c>
      <c r="D99" s="14">
        <f t="shared" si="5"/>
        <v>0.67400000000000004</v>
      </c>
      <c r="E99" s="17">
        <f t="shared" si="6"/>
        <v>19.724055624399998</v>
      </c>
    </row>
    <row r="100" spans="1:5" x14ac:dyDescent="0.25">
      <c r="A100" s="24" t="s">
        <v>180</v>
      </c>
      <c r="B100" s="22">
        <v>0.64400000000000002</v>
      </c>
      <c r="C100" s="21">
        <v>0.11600000000000001</v>
      </c>
      <c r="D100" s="14">
        <f t="shared" si="5"/>
        <v>0.52800000000000002</v>
      </c>
      <c r="E100" s="17">
        <f t="shared" si="6"/>
        <v>14.722893689599999</v>
      </c>
    </row>
    <row r="101" spans="1:5" x14ac:dyDescent="0.25">
      <c r="A101" s="24" t="s">
        <v>181</v>
      </c>
      <c r="B101" s="22">
        <v>0.76800000000000002</v>
      </c>
      <c r="C101" s="21">
        <v>0.11600000000000001</v>
      </c>
      <c r="D101" s="14">
        <f t="shared" si="5"/>
        <v>0.65200000000000002</v>
      </c>
      <c r="E101" s="17">
        <f t="shared" si="6"/>
        <v>18.949649697599998</v>
      </c>
    </row>
    <row r="102" spans="1:5" x14ac:dyDescent="0.25">
      <c r="A102" s="24" t="s">
        <v>182</v>
      </c>
      <c r="B102" s="22">
        <v>0.998</v>
      </c>
      <c r="C102" s="21">
        <v>0.11600000000000001</v>
      </c>
      <c r="D102" s="14">
        <f t="shared" si="5"/>
        <v>0.88200000000000001</v>
      </c>
      <c r="E102" s="17">
        <f t="shared" si="6"/>
        <v>27.410582555599998</v>
      </c>
    </row>
    <row r="103" spans="1:5" x14ac:dyDescent="0.25">
      <c r="A103" s="24" t="s">
        <v>183</v>
      </c>
      <c r="B103" s="22">
        <v>1.032</v>
      </c>
      <c r="C103" s="21">
        <v>0.11600000000000001</v>
      </c>
      <c r="D103" s="14">
        <f t="shared" si="5"/>
        <v>0.91600000000000004</v>
      </c>
      <c r="E103" s="17">
        <f t="shared" si="6"/>
        <v>28.729788206399999</v>
      </c>
    </row>
    <row r="104" spans="1:5" x14ac:dyDescent="0.25">
      <c r="A104" s="24" t="s">
        <v>184</v>
      </c>
      <c r="B104" s="22">
        <v>1.1140000000000001</v>
      </c>
      <c r="C104" s="21">
        <v>0.11600000000000001</v>
      </c>
      <c r="D104" s="14">
        <f t="shared" si="5"/>
        <v>0.99800000000000011</v>
      </c>
      <c r="E104" s="17">
        <f t="shared" si="6"/>
        <v>31.983948907600006</v>
      </c>
    </row>
    <row r="105" spans="1:5" x14ac:dyDescent="0.25">
      <c r="A105" s="24" t="s">
        <v>185</v>
      </c>
      <c r="B105" s="22">
        <v>1.2210000000000001</v>
      </c>
      <c r="C105" s="21">
        <v>0.11600000000000001</v>
      </c>
      <c r="D105" s="14">
        <f t="shared" si="5"/>
        <v>1.105</v>
      </c>
      <c r="E105" s="17">
        <f t="shared" si="6"/>
        <v>36.384470572500007</v>
      </c>
    </row>
    <row r="106" spans="1:5" x14ac:dyDescent="0.25">
      <c r="A106" s="24" t="s">
        <v>188</v>
      </c>
      <c r="B106" s="22">
        <v>0.80100000000000005</v>
      </c>
      <c r="C106" s="21">
        <v>0.11600000000000001</v>
      </c>
      <c r="D106" s="14">
        <f t="shared" si="5"/>
        <v>0.68500000000000005</v>
      </c>
      <c r="E106" s="17">
        <f t="shared" si="6"/>
        <v>20.114027152500004</v>
      </c>
    </row>
    <row r="107" spans="1:5" x14ac:dyDescent="0.25">
      <c r="A107" s="24" t="s">
        <v>189</v>
      </c>
      <c r="B107" s="22">
        <v>0.77200000000000002</v>
      </c>
      <c r="C107" s="21">
        <v>0.11600000000000001</v>
      </c>
      <c r="D107" s="14">
        <f t="shared" si="5"/>
        <v>0.65600000000000003</v>
      </c>
      <c r="E107" s="17">
        <f t="shared" si="6"/>
        <v>19.089901638400001</v>
      </c>
    </row>
    <row r="108" spans="1:5" x14ac:dyDescent="0.25">
      <c r="A108" s="24" t="s">
        <v>190</v>
      </c>
      <c r="B108" s="22">
        <v>0.79500000000000004</v>
      </c>
      <c r="C108" s="21">
        <v>0.11600000000000001</v>
      </c>
      <c r="D108" s="14">
        <f t="shared" si="5"/>
        <v>0.67900000000000005</v>
      </c>
      <c r="E108" s="17">
        <f t="shared" si="6"/>
        <v>19.901086602900001</v>
      </c>
    </row>
    <row r="109" spans="1:5" x14ac:dyDescent="0.25">
      <c r="A109" s="24" t="s">
        <v>191</v>
      </c>
      <c r="B109" s="22">
        <v>1.0720000000000001</v>
      </c>
      <c r="C109" s="21">
        <v>0.11600000000000001</v>
      </c>
      <c r="D109" s="14">
        <f t="shared" si="5"/>
        <v>0.95600000000000007</v>
      </c>
      <c r="E109" s="17">
        <f t="shared" si="6"/>
        <v>30.304370478400003</v>
      </c>
    </row>
    <row r="110" spans="1:5" x14ac:dyDescent="0.25">
      <c r="A110" s="24" t="s">
        <v>192</v>
      </c>
      <c r="B110" s="22">
        <v>0.88900000000000001</v>
      </c>
      <c r="C110" s="21">
        <v>0.11600000000000001</v>
      </c>
      <c r="D110" s="14">
        <f t="shared" si="5"/>
        <v>0.77300000000000002</v>
      </c>
      <c r="E110" s="17">
        <f t="shared" si="6"/>
        <v>23.300244930100003</v>
      </c>
    </row>
    <row r="111" spans="1:5" x14ac:dyDescent="0.25">
      <c r="A111" s="24" t="s">
        <v>194</v>
      </c>
      <c r="B111" s="22">
        <v>1.006</v>
      </c>
      <c r="C111" s="21">
        <v>0.11600000000000001</v>
      </c>
      <c r="D111" s="14">
        <f t="shared" si="5"/>
        <v>0.89</v>
      </c>
      <c r="E111" s="17">
        <f t="shared" si="6"/>
        <v>27.719397489999999</v>
      </c>
    </row>
    <row r="112" spans="1:5" x14ac:dyDescent="0.25">
      <c r="A112" s="24" t="s">
        <v>195</v>
      </c>
      <c r="B112" s="22">
        <v>0.92900000000000005</v>
      </c>
      <c r="C112" s="21">
        <v>0.11600000000000001</v>
      </c>
      <c r="D112" s="14">
        <f t="shared" si="5"/>
        <v>0.81300000000000006</v>
      </c>
      <c r="E112" s="17">
        <f t="shared" si="6"/>
        <v>24.787575466100002</v>
      </c>
    </row>
    <row r="113" spans="1:5" x14ac:dyDescent="0.25">
      <c r="A113" s="24" t="s">
        <v>196</v>
      </c>
      <c r="B113" s="22">
        <v>0.94200000000000006</v>
      </c>
      <c r="C113" s="21">
        <v>0.11600000000000001</v>
      </c>
      <c r="D113" s="14">
        <f t="shared" si="5"/>
        <v>0.82600000000000007</v>
      </c>
      <c r="E113" s="17">
        <f t="shared" si="6"/>
        <v>25.276212824400002</v>
      </c>
    </row>
    <row r="114" spans="1:5" x14ac:dyDescent="0.25">
      <c r="A114" s="24" t="s">
        <v>197</v>
      </c>
      <c r="B114" s="22">
        <v>0.84799999999999998</v>
      </c>
      <c r="C114" s="21">
        <v>0.11600000000000001</v>
      </c>
      <c r="D114" s="14">
        <f t="shared" si="5"/>
        <v>0.73199999999999998</v>
      </c>
      <c r="E114" s="17">
        <f t="shared" si="6"/>
        <v>21.801060065599998</v>
      </c>
    </row>
    <row r="115" spans="1:5" x14ac:dyDescent="0.25">
      <c r="A115" s="24" t="s">
        <v>198</v>
      </c>
      <c r="B115" s="22">
        <v>0.69700000000000006</v>
      </c>
      <c r="C115" s="21">
        <v>0.11600000000000001</v>
      </c>
      <c r="D115" s="14">
        <f t="shared" si="5"/>
        <v>0.58100000000000007</v>
      </c>
      <c r="E115" s="17">
        <f t="shared" si="6"/>
        <v>16.500790990900004</v>
      </c>
    </row>
    <row r="116" spans="1:5" x14ac:dyDescent="0.25">
      <c r="A116" s="24" t="s">
        <v>199</v>
      </c>
      <c r="B116" s="22">
        <v>0.878</v>
      </c>
      <c r="C116" s="21">
        <v>0.11600000000000001</v>
      </c>
      <c r="D116" s="14">
        <f t="shared" si="5"/>
        <v>0.76200000000000001</v>
      </c>
      <c r="E116" s="17">
        <f t="shared" si="6"/>
        <v>22.895507723600002</v>
      </c>
    </row>
    <row r="117" spans="1:5" x14ac:dyDescent="0.25">
      <c r="A117" s="24" t="s">
        <v>200</v>
      </c>
      <c r="B117" s="22">
        <v>0.96799999999999997</v>
      </c>
      <c r="C117" s="21">
        <v>0.11600000000000001</v>
      </c>
      <c r="D117" s="14">
        <f t="shared" si="5"/>
        <v>0.85199999999999998</v>
      </c>
      <c r="E117" s="17">
        <f t="shared" si="6"/>
        <v>26.261221217599999</v>
      </c>
    </row>
    <row r="118" spans="1:5" x14ac:dyDescent="0.25">
      <c r="A118" s="24" t="s">
        <v>201</v>
      </c>
      <c r="B118" s="22">
        <v>0.80700000000000005</v>
      </c>
      <c r="C118" s="21">
        <v>0.11600000000000001</v>
      </c>
      <c r="D118" s="14">
        <f t="shared" si="5"/>
        <v>0.69100000000000006</v>
      </c>
      <c r="E118" s="17">
        <f t="shared" si="6"/>
        <v>20.327516838899999</v>
      </c>
    </row>
    <row r="119" spans="1:5" x14ac:dyDescent="0.25">
      <c r="A119" s="24" t="s">
        <v>202</v>
      </c>
      <c r="B119" s="22">
        <v>0.71899999999999997</v>
      </c>
      <c r="C119" s="21">
        <v>0.11600000000000001</v>
      </c>
      <c r="D119" s="14">
        <f t="shared" si="5"/>
        <v>0.60299999999999998</v>
      </c>
      <c r="E119" s="17">
        <f t="shared" si="6"/>
        <v>17.251370482099997</v>
      </c>
    </row>
    <row r="120" spans="1:5" x14ac:dyDescent="0.25">
      <c r="A120" s="24" t="s">
        <v>203</v>
      </c>
      <c r="B120" s="22">
        <v>0.92900000000000005</v>
      </c>
      <c r="C120" s="21">
        <v>0.11600000000000001</v>
      </c>
      <c r="D120" s="14">
        <f t="shared" si="5"/>
        <v>0.81300000000000006</v>
      </c>
      <c r="E120" s="17">
        <f t="shared" si="6"/>
        <v>24.787575466100002</v>
      </c>
    </row>
    <row r="121" spans="1:5" x14ac:dyDescent="0.25">
      <c r="A121" s="24" t="s">
        <v>204</v>
      </c>
      <c r="B121" s="22">
        <v>0.81800000000000006</v>
      </c>
      <c r="C121" s="21">
        <v>0.11600000000000001</v>
      </c>
      <c r="D121" s="14">
        <f t="shared" si="5"/>
        <v>0.70200000000000007</v>
      </c>
      <c r="E121" s="17">
        <f t="shared" si="6"/>
        <v>20.720340827600001</v>
      </c>
    </row>
    <row r="122" spans="1:5" x14ac:dyDescent="0.25">
      <c r="A122" s="24" t="s">
        <v>205</v>
      </c>
      <c r="B122" s="22">
        <v>0.81700000000000006</v>
      </c>
      <c r="C122" s="21">
        <v>0.11600000000000001</v>
      </c>
      <c r="D122" s="14">
        <f t="shared" si="5"/>
        <v>0.70100000000000007</v>
      </c>
      <c r="E122" s="17">
        <f t="shared" si="6"/>
        <v>20.684553286900002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:L119"/>
  <sheetViews>
    <sheetView workbookViewId="0">
      <selection activeCell="P2" sqref="P2"/>
    </sheetView>
  </sheetViews>
  <sheetFormatPr defaultRowHeight="15" x14ac:dyDescent="0.25"/>
  <cols>
    <col min="1" max="1" width="25.28515625" customWidth="1"/>
    <col min="2" max="2" width="12.7109375" customWidth="1"/>
    <col min="3" max="3" width="22.28515625" customWidth="1"/>
  </cols>
  <sheetData>
    <row r="2" spans="1:12" x14ac:dyDescent="0.25">
      <c r="A2" s="20">
        <v>0.106</v>
      </c>
      <c r="B2" s="22">
        <v>2.9279999999999999</v>
      </c>
      <c r="C2" s="22">
        <v>2.8650000000000002</v>
      </c>
      <c r="D2" s="22">
        <v>2.9470000000000001</v>
      </c>
      <c r="E2" s="22">
        <v>1.5980000000000001</v>
      </c>
      <c r="F2" s="22">
        <v>1.77</v>
      </c>
      <c r="G2" s="22">
        <v>1.782</v>
      </c>
      <c r="H2" s="22">
        <v>2.1930000000000001</v>
      </c>
      <c r="I2" s="22">
        <v>2.1850000000000001</v>
      </c>
      <c r="J2" s="22">
        <v>2.3930000000000002</v>
      </c>
      <c r="K2" s="22">
        <v>1.641</v>
      </c>
      <c r="L2" s="22">
        <v>1.71</v>
      </c>
    </row>
    <row r="3" spans="1:12" x14ac:dyDescent="0.25">
      <c r="A3" s="20">
        <v>0.68799999999999994</v>
      </c>
      <c r="B3" s="22">
        <v>2.9550000000000001</v>
      </c>
      <c r="C3" s="22">
        <v>2.8319999999999999</v>
      </c>
      <c r="D3" s="22">
        <v>2.6019999999999999</v>
      </c>
      <c r="E3" s="22">
        <v>1.591</v>
      </c>
      <c r="F3" s="22">
        <v>1.595</v>
      </c>
      <c r="G3" s="22">
        <v>1.6220000000000001</v>
      </c>
      <c r="H3" s="22">
        <v>1.728</v>
      </c>
      <c r="I3" s="22">
        <v>2.0640000000000001</v>
      </c>
      <c r="J3" s="22">
        <v>2.5590000000000002</v>
      </c>
      <c r="K3" s="22">
        <v>1.7450000000000001</v>
      </c>
      <c r="L3" s="22">
        <v>1.5940000000000001</v>
      </c>
    </row>
    <row r="4" spans="1:12" x14ac:dyDescent="0.25">
      <c r="A4" s="20">
        <v>1.1020000000000001</v>
      </c>
      <c r="B4" s="22">
        <v>2.7589999999999999</v>
      </c>
      <c r="C4" s="22">
        <v>2.7360000000000002</v>
      </c>
      <c r="D4" s="22">
        <v>2.754</v>
      </c>
      <c r="E4" s="22">
        <v>1.504</v>
      </c>
      <c r="F4" s="22">
        <v>1.556</v>
      </c>
      <c r="G4" s="22">
        <v>1.667</v>
      </c>
      <c r="H4" s="22">
        <v>1.6910000000000001</v>
      </c>
      <c r="I4" s="22">
        <v>2.2069999999999999</v>
      </c>
      <c r="J4" s="22">
        <v>2.1480000000000001</v>
      </c>
      <c r="K4" s="22">
        <v>1.7450000000000001</v>
      </c>
      <c r="L4" s="22">
        <v>1.617</v>
      </c>
    </row>
    <row r="5" spans="1:12" x14ac:dyDescent="0.25">
      <c r="A5" s="20">
        <v>1.3740000000000001</v>
      </c>
      <c r="B5" s="22">
        <v>2.87</v>
      </c>
      <c r="C5" s="22">
        <v>2.5369999999999999</v>
      </c>
      <c r="D5" s="22">
        <v>2.7410000000000001</v>
      </c>
      <c r="E5" s="22">
        <v>1.571</v>
      </c>
      <c r="F5" s="22">
        <v>1.8260000000000001</v>
      </c>
      <c r="G5" s="22">
        <v>1.6360000000000001</v>
      </c>
      <c r="H5" s="22">
        <v>2.3450000000000002</v>
      </c>
      <c r="I5" s="22">
        <v>2.0569999999999999</v>
      </c>
      <c r="J5" s="22">
        <v>2.032</v>
      </c>
      <c r="K5" s="22">
        <v>1.698</v>
      </c>
      <c r="L5" s="22">
        <v>1.74</v>
      </c>
    </row>
    <row r="6" spans="1:12" x14ac:dyDescent="0.25">
      <c r="A6" s="20">
        <v>1.536</v>
      </c>
      <c r="B6" s="22">
        <v>2.8660000000000001</v>
      </c>
      <c r="C6" s="22">
        <v>2.8120000000000003</v>
      </c>
      <c r="D6" s="22">
        <v>2.7709999999999999</v>
      </c>
      <c r="E6" s="22">
        <v>1.6340000000000001</v>
      </c>
      <c r="F6" s="22">
        <v>1.7550000000000001</v>
      </c>
      <c r="G6" s="22">
        <v>1.665</v>
      </c>
      <c r="H6" s="22">
        <v>2.0329999999999999</v>
      </c>
      <c r="I6" s="22">
        <v>2.2440000000000002</v>
      </c>
      <c r="J6" s="22">
        <v>2.234</v>
      </c>
      <c r="K6" s="22">
        <v>1.82</v>
      </c>
      <c r="L6" s="22">
        <v>1.9419999999999999</v>
      </c>
    </row>
    <row r="7" spans="1:12" x14ac:dyDescent="0.25">
      <c r="A7" s="20">
        <v>1.7689999999999999</v>
      </c>
      <c r="B7" s="22">
        <v>2.6739999999999999</v>
      </c>
      <c r="C7" s="22">
        <v>2.5260000000000002</v>
      </c>
      <c r="D7" s="22">
        <v>2.3069999999999999</v>
      </c>
      <c r="E7" s="22">
        <v>1.5270000000000001</v>
      </c>
      <c r="F7" s="22">
        <v>1.6990000000000001</v>
      </c>
      <c r="G7" s="22">
        <v>1.5960000000000001</v>
      </c>
      <c r="H7" s="22">
        <v>1.7050000000000001</v>
      </c>
      <c r="I7" s="22">
        <v>2.306</v>
      </c>
      <c r="J7" s="22">
        <v>2.4130000000000003</v>
      </c>
      <c r="K7" s="22">
        <v>1.9100000000000001</v>
      </c>
      <c r="L7" s="22">
        <v>1.6580000000000001</v>
      </c>
    </row>
    <row r="8" spans="1:12" x14ac:dyDescent="0.25">
      <c r="A8" s="20">
        <v>1.9339999999999999</v>
      </c>
      <c r="B8" s="22">
        <v>2.573</v>
      </c>
      <c r="C8" s="22">
        <v>2.93</v>
      </c>
      <c r="D8" s="22">
        <v>2.778</v>
      </c>
      <c r="E8" s="22">
        <v>1.5860000000000001</v>
      </c>
      <c r="F8" s="22">
        <v>1.4630000000000001</v>
      </c>
      <c r="G8" s="22">
        <v>1.627</v>
      </c>
      <c r="H8" s="22">
        <v>1.9080000000000001</v>
      </c>
      <c r="I8" s="22">
        <v>2.1850000000000001</v>
      </c>
      <c r="J8" s="22">
        <v>2.294</v>
      </c>
      <c r="K8" s="22">
        <v>1.621</v>
      </c>
      <c r="L8" s="22">
        <v>1.583</v>
      </c>
    </row>
    <row r="9" spans="1:12" x14ac:dyDescent="0.25">
      <c r="A9" s="21">
        <v>2.2040000000000002</v>
      </c>
      <c r="B9" s="22">
        <v>2.5739999999999998</v>
      </c>
      <c r="C9" s="22">
        <v>2.7949999999999999</v>
      </c>
      <c r="D9" s="22">
        <v>2.794</v>
      </c>
      <c r="E9" s="22">
        <v>1.679</v>
      </c>
      <c r="F9" s="22">
        <v>1.8820000000000001</v>
      </c>
      <c r="G9" s="22">
        <v>1.609</v>
      </c>
      <c r="H9" s="22">
        <v>2.4340000000000002</v>
      </c>
      <c r="I9" s="22">
        <v>2.1760000000000002</v>
      </c>
      <c r="J9" s="22">
        <v>2.2200000000000002</v>
      </c>
      <c r="K9" s="22">
        <v>1.851</v>
      </c>
      <c r="L9" s="22">
        <v>1.84</v>
      </c>
    </row>
    <row r="16" spans="1:12" x14ac:dyDescent="0.25">
      <c r="B16" s="2" t="s">
        <v>253</v>
      </c>
      <c r="C16" s="2" t="s">
        <v>63</v>
      </c>
      <c r="D16" s="2" t="s">
        <v>64</v>
      </c>
    </row>
    <row r="17" spans="1:11" x14ac:dyDescent="0.25">
      <c r="A17" t="s">
        <v>65</v>
      </c>
      <c r="B17" s="20">
        <v>0.106</v>
      </c>
      <c r="C17" s="14">
        <v>100</v>
      </c>
      <c r="D17" s="17">
        <f>(25.746*B17*B17)-(106.96*B17)+(111.16)</f>
        <v>100.111522056</v>
      </c>
    </row>
    <row r="18" spans="1:11" x14ac:dyDescent="0.25">
      <c r="A18" t="s">
        <v>66</v>
      </c>
      <c r="B18" s="20">
        <v>0.68799999999999994</v>
      </c>
      <c r="C18" s="14">
        <v>50</v>
      </c>
      <c r="D18" s="17">
        <f t="shared" ref="D18:D24" si="0">(25.746*B18*B18)-(106.96*B18)+(111.16)</f>
        <v>49.758234624000004</v>
      </c>
    </row>
    <row r="19" spans="1:11" x14ac:dyDescent="0.25">
      <c r="A19" t="s">
        <v>67</v>
      </c>
      <c r="B19" s="20">
        <v>1.1020000000000001</v>
      </c>
      <c r="C19" s="14">
        <v>25</v>
      </c>
      <c r="D19" s="17">
        <f t="shared" si="0"/>
        <v>24.556125383999998</v>
      </c>
    </row>
    <row r="20" spans="1:11" x14ac:dyDescent="0.25">
      <c r="A20" t="s">
        <v>68</v>
      </c>
      <c r="B20" s="20">
        <v>1.3740000000000001</v>
      </c>
      <c r="C20" s="14">
        <v>12.5</v>
      </c>
      <c r="D20" s="17">
        <f t="shared" si="0"/>
        <v>12.802215496000002</v>
      </c>
    </row>
    <row r="21" spans="1:11" x14ac:dyDescent="0.25">
      <c r="A21" t="s">
        <v>69</v>
      </c>
      <c r="B21" s="20">
        <v>1.536</v>
      </c>
      <c r="C21" s="14">
        <v>6.25</v>
      </c>
      <c r="D21" s="17">
        <f t="shared" si="0"/>
        <v>7.6118748159999967</v>
      </c>
    </row>
    <row r="22" spans="1:11" x14ac:dyDescent="0.25">
      <c r="A22" t="s">
        <v>70</v>
      </c>
      <c r="B22" s="20">
        <v>1.7689999999999999</v>
      </c>
      <c r="C22" s="14">
        <v>3.13</v>
      </c>
      <c r="D22" s="17">
        <f t="shared" si="0"/>
        <v>2.516288306000007</v>
      </c>
    </row>
    <row r="23" spans="1:11" x14ac:dyDescent="0.25">
      <c r="A23" t="s">
        <v>258</v>
      </c>
      <c r="B23" s="20">
        <v>1.9339999999999999</v>
      </c>
      <c r="C23" s="14">
        <v>1.56</v>
      </c>
      <c r="D23" s="17">
        <f t="shared" si="0"/>
        <v>0.5985655759999986</v>
      </c>
    </row>
    <row r="24" spans="1:11" x14ac:dyDescent="0.25">
      <c r="A24" t="s">
        <v>71</v>
      </c>
      <c r="B24" s="21">
        <v>2.2040000000000002</v>
      </c>
      <c r="C24" s="14">
        <v>0</v>
      </c>
      <c r="D24" s="17">
        <f t="shared" si="0"/>
        <v>0.48434153600000229</v>
      </c>
    </row>
    <row r="27" spans="1:11" x14ac:dyDescent="0.25">
      <c r="J27" s="16" t="s">
        <v>256</v>
      </c>
      <c r="K27" s="16"/>
    </row>
    <row r="31" spans="1:11" x14ac:dyDescent="0.25">
      <c r="A31" s="24" t="s">
        <v>73</v>
      </c>
      <c r="B31" s="22" t="s">
        <v>61</v>
      </c>
      <c r="C31" s="25" t="s">
        <v>257</v>
      </c>
    </row>
    <row r="32" spans="1:11" x14ac:dyDescent="0.25">
      <c r="A32" s="24" t="s">
        <v>110</v>
      </c>
      <c r="B32" s="22">
        <v>2.9279999999999999</v>
      </c>
      <c r="C32" s="17">
        <f t="shared" ref="C32:C63" si="1">(25.746*B32*B32)-(106.96*B32)+(111.16)</f>
        <v>18.706315263999983</v>
      </c>
    </row>
    <row r="33" spans="1:3" x14ac:dyDescent="0.25">
      <c r="A33" s="24" t="s">
        <v>111</v>
      </c>
      <c r="B33" s="22">
        <v>2.9550000000000001</v>
      </c>
      <c r="C33" s="17">
        <f t="shared" si="1"/>
        <v>19.907915650000007</v>
      </c>
    </row>
    <row r="34" spans="1:3" x14ac:dyDescent="0.25">
      <c r="A34" s="24" t="s">
        <v>112</v>
      </c>
      <c r="B34" s="22">
        <v>2.7589999999999999</v>
      </c>
      <c r="C34" s="17">
        <f t="shared" si="1"/>
        <v>12.037997426000004</v>
      </c>
    </row>
    <row r="35" spans="1:3" x14ac:dyDescent="0.25">
      <c r="A35" s="24" t="s">
        <v>113</v>
      </c>
      <c r="B35" s="22">
        <v>2.87</v>
      </c>
      <c r="C35" s="17">
        <f t="shared" si="1"/>
        <v>16.252027400000031</v>
      </c>
    </row>
    <row r="36" spans="1:3" x14ac:dyDescent="0.25">
      <c r="A36" s="24" t="s">
        <v>114</v>
      </c>
      <c r="B36" s="22">
        <v>2.8660000000000001</v>
      </c>
      <c r="C36" s="17">
        <f t="shared" si="1"/>
        <v>16.089151176000058</v>
      </c>
    </row>
    <row r="37" spans="1:3" x14ac:dyDescent="0.25">
      <c r="A37" s="24" t="s">
        <v>115</v>
      </c>
      <c r="B37" s="22">
        <v>2.6739999999999999</v>
      </c>
      <c r="C37" s="17">
        <f t="shared" si="1"/>
        <v>9.2399658960000011</v>
      </c>
    </row>
    <row r="38" spans="1:3" x14ac:dyDescent="0.25">
      <c r="A38" s="24" t="s">
        <v>116</v>
      </c>
      <c r="B38" s="22">
        <v>2.573</v>
      </c>
      <c r="C38" s="17">
        <f t="shared" si="1"/>
        <v>6.3989104339999869</v>
      </c>
    </row>
    <row r="39" spans="1:3" x14ac:dyDescent="0.25">
      <c r="A39" s="24" t="s">
        <v>117</v>
      </c>
      <c r="B39" s="22">
        <v>2.5739999999999998</v>
      </c>
      <c r="C39" s="17">
        <f t="shared" si="1"/>
        <v>6.4244650960000058</v>
      </c>
    </row>
    <row r="40" spans="1:3" x14ac:dyDescent="0.25">
      <c r="A40" s="24" t="s">
        <v>118</v>
      </c>
      <c r="B40" s="22">
        <v>2.8650000000000002</v>
      </c>
      <c r="C40" s="17">
        <f t="shared" si="1"/>
        <v>16.04856085000003</v>
      </c>
    </row>
    <row r="41" spans="1:3" x14ac:dyDescent="0.25">
      <c r="A41" s="24" t="s">
        <v>119</v>
      </c>
      <c r="B41" s="22">
        <v>2.8319999999999999</v>
      </c>
      <c r="C41" s="17">
        <f t="shared" si="1"/>
        <v>14.737967103999978</v>
      </c>
    </row>
    <row r="42" spans="1:3" x14ac:dyDescent="0.25">
      <c r="A42" s="24" t="s">
        <v>120</v>
      </c>
      <c r="B42" s="22">
        <v>2.7360000000000002</v>
      </c>
      <c r="C42" s="17">
        <f t="shared" si="1"/>
        <v>11.244169216000017</v>
      </c>
    </row>
    <row r="43" spans="1:3" x14ac:dyDescent="0.25">
      <c r="A43" s="24" t="s">
        <v>121</v>
      </c>
      <c r="B43" s="22">
        <v>2.5369999999999999</v>
      </c>
      <c r="C43" s="17">
        <f t="shared" si="1"/>
        <v>5.5132362740000076</v>
      </c>
    </row>
    <row r="44" spans="1:3" x14ac:dyDescent="0.25">
      <c r="A44" s="24" t="s">
        <v>122</v>
      </c>
      <c r="B44" s="22">
        <v>2.8120000000000003</v>
      </c>
      <c r="C44" s="17">
        <f t="shared" si="1"/>
        <v>13.970958623999991</v>
      </c>
    </row>
    <row r="45" spans="1:3" x14ac:dyDescent="0.25">
      <c r="A45" s="24" t="s">
        <v>123</v>
      </c>
      <c r="B45" s="22">
        <v>2.5260000000000002</v>
      </c>
      <c r="C45" s="17">
        <f t="shared" si="1"/>
        <v>5.2559242959999892</v>
      </c>
    </row>
    <row r="46" spans="1:3" x14ac:dyDescent="0.25">
      <c r="A46" s="24" t="s">
        <v>124</v>
      </c>
      <c r="B46" s="22">
        <v>2.93</v>
      </c>
      <c r="C46" s="17">
        <f t="shared" si="1"/>
        <v>18.794035399999956</v>
      </c>
    </row>
    <row r="47" spans="1:3" x14ac:dyDescent="0.25">
      <c r="A47" s="24" t="s">
        <v>125</v>
      </c>
      <c r="B47" s="22">
        <v>2.7949999999999999</v>
      </c>
      <c r="C47" s="17">
        <f t="shared" si="1"/>
        <v>13.335195649999974</v>
      </c>
    </row>
    <row r="48" spans="1:3" x14ac:dyDescent="0.25">
      <c r="A48" s="24" t="s">
        <v>126</v>
      </c>
      <c r="B48" s="22">
        <v>2.9470000000000001</v>
      </c>
      <c r="C48" s="17">
        <f t="shared" si="1"/>
        <v>19.547972514000008</v>
      </c>
    </row>
    <row r="49" spans="1:3" x14ac:dyDescent="0.25">
      <c r="A49" s="24" t="s">
        <v>127</v>
      </c>
      <c r="B49" s="22">
        <v>2.6019999999999999</v>
      </c>
      <c r="C49" s="17">
        <f t="shared" si="1"/>
        <v>7.1609013839999989</v>
      </c>
    </row>
    <row r="50" spans="1:3" x14ac:dyDescent="0.25">
      <c r="A50" s="24" t="s">
        <v>128</v>
      </c>
      <c r="B50" s="22">
        <v>2.754</v>
      </c>
      <c r="C50" s="17">
        <f t="shared" si="1"/>
        <v>11.863108936000003</v>
      </c>
    </row>
    <row r="51" spans="1:3" x14ac:dyDescent="0.25">
      <c r="A51" s="24" t="s">
        <v>129</v>
      </c>
      <c r="B51" s="22">
        <v>2.7410000000000001</v>
      </c>
      <c r="C51" s="17">
        <f t="shared" si="1"/>
        <v>11.414423425999956</v>
      </c>
    </row>
    <row r="52" spans="1:3" x14ac:dyDescent="0.25">
      <c r="A52" s="24" t="s">
        <v>130</v>
      </c>
      <c r="B52" s="22">
        <v>2.7709999999999999</v>
      </c>
      <c r="C52" s="17">
        <f t="shared" si="1"/>
        <v>12.462981986000017</v>
      </c>
    </row>
    <row r="53" spans="1:3" x14ac:dyDescent="0.25">
      <c r="A53" s="24" t="s">
        <v>131</v>
      </c>
      <c r="B53" s="22">
        <v>2.3069999999999999</v>
      </c>
      <c r="C53" s="17">
        <f t="shared" si="1"/>
        <v>1.4299027540000111</v>
      </c>
    </row>
    <row r="54" spans="1:3" x14ac:dyDescent="0.25">
      <c r="A54" s="24" t="s">
        <v>132</v>
      </c>
      <c r="B54" s="22">
        <v>2.778</v>
      </c>
      <c r="C54" s="17">
        <f t="shared" si="1"/>
        <v>12.714313863999962</v>
      </c>
    </row>
    <row r="55" spans="1:3" x14ac:dyDescent="0.25">
      <c r="A55" s="24" t="s">
        <v>133</v>
      </c>
      <c r="B55" s="22">
        <v>2.794</v>
      </c>
      <c r="C55" s="17">
        <f t="shared" si="1"/>
        <v>13.298261256000046</v>
      </c>
    </row>
    <row r="56" spans="1:3" x14ac:dyDescent="0.25">
      <c r="A56" s="24" t="s">
        <v>259</v>
      </c>
      <c r="B56" s="22">
        <v>1.5980000000000001</v>
      </c>
      <c r="C56" s="17">
        <f t="shared" si="1"/>
        <v>5.9830085840000038</v>
      </c>
    </row>
    <row r="57" spans="1:3" x14ac:dyDescent="0.25">
      <c r="A57" s="24" t="s">
        <v>260</v>
      </c>
      <c r="B57" s="22">
        <v>1.591</v>
      </c>
      <c r="C57" s="17">
        <f t="shared" si="1"/>
        <v>6.157000626000027</v>
      </c>
    </row>
    <row r="58" spans="1:3" x14ac:dyDescent="0.25">
      <c r="A58" s="24" t="s">
        <v>261</v>
      </c>
      <c r="B58" s="22">
        <v>1.504</v>
      </c>
      <c r="C58" s="17">
        <f t="shared" si="1"/>
        <v>8.5300239359999921</v>
      </c>
    </row>
    <row r="59" spans="1:3" x14ac:dyDescent="0.25">
      <c r="A59" s="24" t="s">
        <v>262</v>
      </c>
      <c r="B59" s="22">
        <v>1.571</v>
      </c>
      <c r="C59" s="17">
        <f t="shared" si="1"/>
        <v>6.6680235860000039</v>
      </c>
    </row>
    <row r="60" spans="1:3" x14ac:dyDescent="0.25">
      <c r="A60" s="24" t="s">
        <v>263</v>
      </c>
      <c r="B60" s="22">
        <v>1.6340000000000001</v>
      </c>
      <c r="C60" s="17">
        <f t="shared" si="1"/>
        <v>5.1280471760000097</v>
      </c>
    </row>
    <row r="61" spans="1:3" x14ac:dyDescent="0.25">
      <c r="A61" s="24" t="s">
        <v>264</v>
      </c>
      <c r="B61" s="22">
        <v>1.5270000000000001</v>
      </c>
      <c r="C61" s="17">
        <f t="shared" si="1"/>
        <v>7.8647748340000021</v>
      </c>
    </row>
    <row r="62" spans="1:3" x14ac:dyDescent="0.25">
      <c r="A62" s="24" t="s">
        <v>265</v>
      </c>
      <c r="B62" s="22">
        <v>1.5860000000000001</v>
      </c>
      <c r="C62" s="17">
        <f t="shared" si="1"/>
        <v>6.2828254159999943</v>
      </c>
    </row>
    <row r="63" spans="1:3" x14ac:dyDescent="0.25">
      <c r="A63" s="24" t="s">
        <v>266</v>
      </c>
      <c r="B63" s="22">
        <v>1.679</v>
      </c>
      <c r="C63" s="17">
        <f t="shared" si="1"/>
        <v>4.1531895860000105</v>
      </c>
    </row>
    <row r="64" spans="1:3" x14ac:dyDescent="0.25">
      <c r="A64" s="24" t="s">
        <v>267</v>
      </c>
      <c r="B64" s="22">
        <v>1.77</v>
      </c>
      <c r="C64" s="17">
        <f t="shared" ref="C64:C95" si="2">(25.746*B64*B64)-(106.96*B64)+(111.16)</f>
        <v>2.5004433999999947</v>
      </c>
    </row>
    <row r="65" spans="1:3" x14ac:dyDescent="0.25">
      <c r="A65" s="24" t="s">
        <v>268</v>
      </c>
      <c r="B65" s="22">
        <v>1.595</v>
      </c>
      <c r="C65" s="17">
        <f t="shared" si="2"/>
        <v>6.0572676500000142</v>
      </c>
    </row>
    <row r="66" spans="1:3" x14ac:dyDescent="0.25">
      <c r="A66" s="24" t="s">
        <v>269</v>
      </c>
      <c r="B66" s="22">
        <v>1.556</v>
      </c>
      <c r="C66" s="17">
        <f t="shared" si="2"/>
        <v>7.0648074560000111</v>
      </c>
    </row>
    <row r="67" spans="1:3" x14ac:dyDescent="0.25">
      <c r="A67" s="24" t="s">
        <v>270</v>
      </c>
      <c r="B67" s="22">
        <v>1.8260000000000001</v>
      </c>
      <c r="C67" s="17">
        <f t="shared" si="2"/>
        <v>1.6953098960000119</v>
      </c>
    </row>
    <row r="68" spans="1:3" x14ac:dyDescent="0.25">
      <c r="A68" s="24" t="s">
        <v>271</v>
      </c>
      <c r="B68" s="22">
        <v>1.7550000000000001</v>
      </c>
      <c r="C68" s="17">
        <f t="shared" si="2"/>
        <v>2.7435236500000002</v>
      </c>
    </row>
    <row r="69" spans="1:3" x14ac:dyDescent="0.25">
      <c r="A69" s="24" t="s">
        <v>272</v>
      </c>
      <c r="B69" s="22">
        <v>1.6990000000000001</v>
      </c>
      <c r="C69" s="17">
        <f t="shared" si="2"/>
        <v>3.7533893459999916</v>
      </c>
    </row>
    <row r="70" spans="1:3" x14ac:dyDescent="0.25">
      <c r="A70" s="24" t="s">
        <v>273</v>
      </c>
      <c r="B70" s="22">
        <v>1.4630000000000001</v>
      </c>
      <c r="C70" s="17">
        <f t="shared" si="2"/>
        <v>9.7834602739999923</v>
      </c>
    </row>
    <row r="71" spans="1:3" x14ac:dyDescent="0.25">
      <c r="A71" s="24" t="s">
        <v>274</v>
      </c>
      <c r="B71" s="22">
        <v>1.8820000000000001</v>
      </c>
      <c r="C71" s="17">
        <f t="shared" si="2"/>
        <v>1.0516553039999934</v>
      </c>
    </row>
    <row r="72" spans="1:3" x14ac:dyDescent="0.25">
      <c r="A72" s="24" t="s">
        <v>275</v>
      </c>
      <c r="B72" s="22">
        <v>1.782</v>
      </c>
      <c r="C72" s="17">
        <f t="shared" si="2"/>
        <v>2.3143209039999846</v>
      </c>
    </row>
    <row r="73" spans="1:3" x14ac:dyDescent="0.25">
      <c r="A73" s="24" t="s">
        <v>276</v>
      </c>
      <c r="B73" s="22">
        <v>1.6220000000000001</v>
      </c>
      <c r="C73" s="17">
        <f t="shared" si="2"/>
        <v>5.4056194639999973</v>
      </c>
    </row>
    <row r="74" spans="1:3" x14ac:dyDescent="0.25">
      <c r="A74" s="24" t="s">
        <v>277</v>
      </c>
      <c r="B74" s="22">
        <v>1.667</v>
      </c>
      <c r="C74" s="17">
        <f t="shared" si="2"/>
        <v>4.4029561940000121</v>
      </c>
    </row>
    <row r="75" spans="1:3" x14ac:dyDescent="0.25">
      <c r="A75" s="24" t="s">
        <v>278</v>
      </c>
      <c r="B75" s="22">
        <v>1.6360000000000001</v>
      </c>
      <c r="C75" s="17">
        <f t="shared" si="2"/>
        <v>5.0825060160000106</v>
      </c>
    </row>
    <row r="76" spans="1:3" x14ac:dyDescent="0.25">
      <c r="A76" s="24" t="s">
        <v>279</v>
      </c>
      <c r="B76" s="22">
        <v>1.665</v>
      </c>
      <c r="C76" s="17">
        <f t="shared" si="2"/>
        <v>4.4453048499999852</v>
      </c>
    </row>
    <row r="77" spans="1:3" x14ac:dyDescent="0.25">
      <c r="A77" s="24" t="s">
        <v>280</v>
      </c>
      <c r="B77" s="22">
        <v>1.5960000000000001</v>
      </c>
      <c r="C77" s="17">
        <f t="shared" si="2"/>
        <v>6.0324631360000041</v>
      </c>
    </row>
    <row r="78" spans="1:3" x14ac:dyDescent="0.25">
      <c r="A78" s="24" t="s">
        <v>281</v>
      </c>
      <c r="B78" s="22">
        <v>1.627</v>
      </c>
      <c r="C78" s="17">
        <f t="shared" si="2"/>
        <v>5.2890632339999968</v>
      </c>
    </row>
    <row r="79" spans="1:3" x14ac:dyDescent="0.25">
      <c r="A79" s="24" t="s">
        <v>282</v>
      </c>
      <c r="B79" s="22">
        <v>1.609</v>
      </c>
      <c r="C79" s="17">
        <f t="shared" si="2"/>
        <v>5.7146902260000019</v>
      </c>
    </row>
    <row r="80" spans="1:3" x14ac:dyDescent="0.25">
      <c r="A80" s="24" t="s">
        <v>134</v>
      </c>
      <c r="B80" s="22">
        <v>2.1930000000000001</v>
      </c>
      <c r="C80" s="17">
        <f t="shared" si="2"/>
        <v>0.41564475399999878</v>
      </c>
    </row>
    <row r="81" spans="1:3" x14ac:dyDescent="0.25">
      <c r="A81" s="24" t="s">
        <v>135</v>
      </c>
      <c r="B81" s="22">
        <v>1.728</v>
      </c>
      <c r="C81" s="17">
        <f t="shared" si="2"/>
        <v>3.2102640640000004</v>
      </c>
    </row>
    <row r="82" spans="1:3" x14ac:dyDescent="0.25">
      <c r="A82" s="24" t="s">
        <v>136</v>
      </c>
      <c r="B82" s="22">
        <v>1.6910000000000001</v>
      </c>
      <c r="C82" s="17">
        <f t="shared" si="2"/>
        <v>3.910837825999991</v>
      </c>
    </row>
    <row r="83" spans="1:3" x14ac:dyDescent="0.25">
      <c r="A83" s="24" t="s">
        <v>137</v>
      </c>
      <c r="B83" s="22">
        <v>2.3450000000000002</v>
      </c>
      <c r="C83" s="17">
        <f t="shared" si="2"/>
        <v>1.9166976500000033</v>
      </c>
    </row>
    <row r="84" spans="1:3" x14ac:dyDescent="0.25">
      <c r="A84" s="24" t="s">
        <v>138</v>
      </c>
      <c r="B84" s="22">
        <v>2.0329999999999999</v>
      </c>
      <c r="C84" s="17">
        <f t="shared" si="2"/>
        <v>0.1208293940000118</v>
      </c>
    </row>
    <row r="85" spans="1:3" x14ac:dyDescent="0.25">
      <c r="A85" s="24" t="s">
        <v>139</v>
      </c>
      <c r="B85" s="22">
        <v>1.7050000000000001</v>
      </c>
      <c r="C85" s="17">
        <f t="shared" si="2"/>
        <v>3.63746565000001</v>
      </c>
    </row>
    <row r="86" spans="1:3" x14ac:dyDescent="0.25">
      <c r="A86" s="24" t="s">
        <v>140</v>
      </c>
      <c r="B86" s="22">
        <v>1.9080000000000001</v>
      </c>
      <c r="C86" s="17">
        <f t="shared" si="2"/>
        <v>0.80770614400000795</v>
      </c>
    </row>
    <row r="87" spans="1:3" x14ac:dyDescent="0.25">
      <c r="A87" s="24" t="s">
        <v>141</v>
      </c>
      <c r="B87" s="22">
        <v>2.4340000000000002</v>
      </c>
      <c r="C87" s="17">
        <f t="shared" si="2"/>
        <v>3.3478295760000094</v>
      </c>
    </row>
    <row r="88" spans="1:3" x14ac:dyDescent="0.25">
      <c r="A88" s="24" t="s">
        <v>142</v>
      </c>
      <c r="B88" s="22">
        <v>2.1850000000000001</v>
      </c>
      <c r="C88" s="17">
        <f t="shared" si="2"/>
        <v>0.36959685000000775</v>
      </c>
    </row>
    <row r="89" spans="1:3" x14ac:dyDescent="0.25">
      <c r="A89" s="24" t="s">
        <v>143</v>
      </c>
      <c r="B89" s="22">
        <v>2.0640000000000001</v>
      </c>
      <c r="C89" s="17">
        <f t="shared" si="2"/>
        <v>7.499161600001969E-2</v>
      </c>
    </row>
    <row r="90" spans="1:3" x14ac:dyDescent="0.25">
      <c r="A90" s="24" t="s">
        <v>144</v>
      </c>
      <c r="B90" s="22">
        <v>2.2069999999999999</v>
      </c>
      <c r="C90" s="17">
        <f t="shared" si="2"/>
        <v>0.50415835399999764</v>
      </c>
    </row>
    <row r="91" spans="1:3" x14ac:dyDescent="0.25">
      <c r="A91" s="24" t="s">
        <v>145</v>
      </c>
      <c r="B91" s="22">
        <v>2.0569999999999999</v>
      </c>
      <c r="C91" s="17">
        <f t="shared" si="2"/>
        <v>8.1016753999989533E-2</v>
      </c>
    </row>
    <row r="92" spans="1:3" x14ac:dyDescent="0.25">
      <c r="A92" s="24" t="s">
        <v>146</v>
      </c>
      <c r="B92" s="22">
        <v>2.2440000000000002</v>
      </c>
      <c r="C92" s="17">
        <f t="shared" si="2"/>
        <v>0.78666985600000316</v>
      </c>
    </row>
    <row r="93" spans="1:3" x14ac:dyDescent="0.25">
      <c r="A93" s="24" t="s">
        <v>147</v>
      </c>
      <c r="B93" s="22">
        <v>2.306</v>
      </c>
      <c r="C93" s="17">
        <f t="shared" si="2"/>
        <v>1.4180964560000007</v>
      </c>
    </row>
    <row r="94" spans="1:3" x14ac:dyDescent="0.25">
      <c r="A94" s="24" t="s">
        <v>148</v>
      </c>
      <c r="B94" s="22">
        <v>2.1850000000000001</v>
      </c>
      <c r="C94" s="17">
        <f t="shared" si="2"/>
        <v>0.36959685000000775</v>
      </c>
    </row>
    <row r="95" spans="1:3" x14ac:dyDescent="0.25">
      <c r="A95" s="24" t="s">
        <v>149</v>
      </c>
      <c r="B95" s="22">
        <v>2.1760000000000002</v>
      </c>
      <c r="C95" s="17">
        <f t="shared" si="2"/>
        <v>0.3217320960000194</v>
      </c>
    </row>
    <row r="96" spans="1:3" x14ac:dyDescent="0.25">
      <c r="A96" s="24" t="s">
        <v>150</v>
      </c>
      <c r="B96" s="22">
        <v>2.3930000000000002</v>
      </c>
      <c r="C96" s="17">
        <f t="shared" ref="C96:C119" si="3">(25.746*B96*B96)-(106.96*B96)+(111.16)</f>
        <v>2.637875954000009</v>
      </c>
    </row>
    <row r="97" spans="1:3" x14ac:dyDescent="0.25">
      <c r="A97" s="24" t="s">
        <v>151</v>
      </c>
      <c r="B97" s="22">
        <v>2.5590000000000002</v>
      </c>
      <c r="C97" s="17">
        <f t="shared" si="3"/>
        <v>6.0465518260000124</v>
      </c>
    </row>
    <row r="98" spans="1:3" x14ac:dyDescent="0.25">
      <c r="A98" s="24" t="s">
        <v>152</v>
      </c>
      <c r="B98" s="22">
        <v>2.1480000000000001</v>
      </c>
      <c r="C98" s="17">
        <f t="shared" si="3"/>
        <v>0.19949238400000979</v>
      </c>
    </row>
    <row r="99" spans="1:3" x14ac:dyDescent="0.25">
      <c r="A99" s="24" t="s">
        <v>153</v>
      </c>
      <c r="B99" s="22">
        <v>2.032</v>
      </c>
      <c r="C99" s="17">
        <f t="shared" si="3"/>
        <v>0.12313190400000451</v>
      </c>
    </row>
    <row r="100" spans="1:3" x14ac:dyDescent="0.25">
      <c r="A100" s="24" t="s">
        <v>154</v>
      </c>
      <c r="B100" s="22">
        <v>2.234</v>
      </c>
      <c r="C100" s="17">
        <f t="shared" si="3"/>
        <v>0.70336397599999145</v>
      </c>
    </row>
    <row r="101" spans="1:3" x14ac:dyDescent="0.25">
      <c r="A101" s="24" t="s">
        <v>155</v>
      </c>
      <c r="B101" s="22">
        <v>2.4130000000000003</v>
      </c>
      <c r="C101" s="17">
        <f t="shared" si="3"/>
        <v>2.9733814739999787</v>
      </c>
    </row>
    <row r="102" spans="1:3" x14ac:dyDescent="0.25">
      <c r="A102" s="24" t="s">
        <v>156</v>
      </c>
      <c r="B102" s="22">
        <v>2.294</v>
      </c>
      <c r="C102" s="17">
        <f t="shared" si="3"/>
        <v>1.2804372560000274</v>
      </c>
    </row>
    <row r="103" spans="1:3" x14ac:dyDescent="0.25">
      <c r="A103" s="24" t="s">
        <v>157</v>
      </c>
      <c r="B103" s="22">
        <v>2.2200000000000002</v>
      </c>
      <c r="C103" s="17">
        <f t="shared" si="3"/>
        <v>0.59538640000000953</v>
      </c>
    </row>
    <row r="104" spans="1:3" x14ac:dyDescent="0.25">
      <c r="A104" s="24" t="s">
        <v>283</v>
      </c>
      <c r="B104" s="22">
        <v>1.641</v>
      </c>
      <c r="C104" s="17">
        <f t="shared" si="3"/>
        <v>4.9695542260000138</v>
      </c>
    </row>
    <row r="105" spans="1:3" x14ac:dyDescent="0.25">
      <c r="A105" s="24" t="s">
        <v>284</v>
      </c>
      <c r="B105" s="22">
        <v>1.7450000000000001</v>
      </c>
      <c r="C105" s="17">
        <f t="shared" si="3"/>
        <v>2.9120136500000058</v>
      </c>
    </row>
    <row r="106" spans="1:3" x14ac:dyDescent="0.25">
      <c r="A106" s="24" t="s">
        <v>285</v>
      </c>
      <c r="B106" s="22">
        <v>1.7450000000000001</v>
      </c>
      <c r="C106" s="17">
        <f t="shared" si="3"/>
        <v>2.9120136500000058</v>
      </c>
    </row>
    <row r="107" spans="1:3" x14ac:dyDescent="0.25">
      <c r="A107" s="24" t="s">
        <v>286</v>
      </c>
      <c r="B107" s="22">
        <v>1.698</v>
      </c>
      <c r="C107" s="17">
        <f t="shared" si="3"/>
        <v>3.7728901839999907</v>
      </c>
    </row>
    <row r="108" spans="1:3" x14ac:dyDescent="0.25">
      <c r="A108" s="24" t="s">
        <v>287</v>
      </c>
      <c r="B108" s="22">
        <v>1.82</v>
      </c>
      <c r="C108" s="17">
        <f t="shared" si="3"/>
        <v>1.7738503999999864</v>
      </c>
    </row>
    <row r="109" spans="1:3" x14ac:dyDescent="0.25">
      <c r="A109" s="24" t="s">
        <v>288</v>
      </c>
      <c r="B109" s="22">
        <v>1.9100000000000001</v>
      </c>
      <c r="C109" s="17">
        <f t="shared" si="3"/>
        <v>0.79038260000001515</v>
      </c>
    </row>
    <row r="110" spans="1:3" x14ac:dyDescent="0.25">
      <c r="A110" s="24" t="s">
        <v>289</v>
      </c>
      <c r="B110" s="22">
        <v>1.621</v>
      </c>
      <c r="C110" s="17">
        <f t="shared" si="3"/>
        <v>5.4290851859999947</v>
      </c>
    </row>
    <row r="111" spans="1:3" x14ac:dyDescent="0.25">
      <c r="A111" s="24" t="s">
        <v>290</v>
      </c>
      <c r="B111" s="22">
        <v>1.851</v>
      </c>
      <c r="C111" s="17">
        <f t="shared" si="3"/>
        <v>1.3880109459999943</v>
      </c>
    </row>
    <row r="112" spans="1:3" x14ac:dyDescent="0.25">
      <c r="A112" s="24" t="s">
        <v>291</v>
      </c>
      <c r="B112" s="22">
        <v>1.71</v>
      </c>
      <c r="C112" s="17">
        <f t="shared" si="3"/>
        <v>3.5422786000000173</v>
      </c>
    </row>
    <row r="113" spans="1:3" x14ac:dyDescent="0.25">
      <c r="A113" s="24" t="s">
        <v>292</v>
      </c>
      <c r="B113" s="22">
        <v>1.5940000000000001</v>
      </c>
      <c r="C113" s="17">
        <f t="shared" si="3"/>
        <v>6.0821236560000074</v>
      </c>
    </row>
    <row r="114" spans="1:3" x14ac:dyDescent="0.25">
      <c r="A114" s="24" t="s">
        <v>293</v>
      </c>
      <c r="B114" s="22">
        <v>1.617</v>
      </c>
      <c r="C114" s="17">
        <f t="shared" si="3"/>
        <v>5.5234629939999991</v>
      </c>
    </row>
    <row r="115" spans="1:3" x14ac:dyDescent="0.25">
      <c r="A115" s="24" t="s">
        <v>294</v>
      </c>
      <c r="B115" s="22">
        <v>1.74</v>
      </c>
      <c r="C115" s="17">
        <f t="shared" si="3"/>
        <v>2.9981896000000035</v>
      </c>
    </row>
    <row r="116" spans="1:3" x14ac:dyDescent="0.25">
      <c r="A116" s="24" t="s">
        <v>295</v>
      </c>
      <c r="B116" s="22">
        <v>1.9419999999999999</v>
      </c>
      <c r="C116" s="17">
        <f t="shared" si="3"/>
        <v>0.54121754399999134</v>
      </c>
    </row>
    <row r="117" spans="1:3" x14ac:dyDescent="0.25">
      <c r="A117" s="24" t="s">
        <v>296</v>
      </c>
      <c r="B117" s="22">
        <v>1.6580000000000001</v>
      </c>
      <c r="C117" s="17">
        <f t="shared" si="3"/>
        <v>4.5951471439999949</v>
      </c>
    </row>
    <row r="118" spans="1:3" x14ac:dyDescent="0.25">
      <c r="A118" s="24" t="s">
        <v>297</v>
      </c>
      <c r="B118" s="22">
        <v>1.583</v>
      </c>
      <c r="C118" s="17">
        <f t="shared" si="3"/>
        <v>6.3589381939999896</v>
      </c>
    </row>
    <row r="119" spans="1:3" x14ac:dyDescent="0.25">
      <c r="A119" s="24" t="s">
        <v>298</v>
      </c>
      <c r="B119" s="22">
        <v>1.84</v>
      </c>
      <c r="C119" s="17">
        <f t="shared" si="3"/>
        <v>1.5192576000000031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2:K91"/>
  <sheetViews>
    <sheetView workbookViewId="0">
      <selection activeCell="K6" sqref="K6"/>
    </sheetView>
  </sheetViews>
  <sheetFormatPr defaultRowHeight="15" x14ac:dyDescent="0.25"/>
  <cols>
    <col min="1" max="1" width="26.7109375" customWidth="1"/>
    <col min="2" max="2" width="15" customWidth="1"/>
    <col min="3" max="3" width="21.140625" customWidth="1"/>
  </cols>
  <sheetData>
    <row r="2" spans="1:8" x14ac:dyDescent="0.25">
      <c r="A2" s="20">
        <v>0.13300000000000001</v>
      </c>
      <c r="B2" s="22">
        <v>1.556</v>
      </c>
      <c r="C2" s="22">
        <v>1.238</v>
      </c>
      <c r="D2" s="22">
        <v>1.3169999999999999</v>
      </c>
      <c r="E2" s="22">
        <v>1.34</v>
      </c>
      <c r="F2" s="22">
        <v>1.123</v>
      </c>
      <c r="G2" s="22">
        <v>1.153</v>
      </c>
      <c r="H2" s="22">
        <v>1.1080000000000001</v>
      </c>
    </row>
    <row r="3" spans="1:8" x14ac:dyDescent="0.25">
      <c r="A3" s="20">
        <v>0.78100000000000003</v>
      </c>
      <c r="B3" s="22">
        <v>1.85</v>
      </c>
      <c r="C3" s="22">
        <v>1.3120000000000001</v>
      </c>
      <c r="D3" s="22">
        <v>1.319</v>
      </c>
      <c r="E3" s="22">
        <v>1.4139999999999999</v>
      </c>
      <c r="F3" s="22">
        <v>1.1759999999999999</v>
      </c>
      <c r="G3" s="22">
        <v>0.83100000000000007</v>
      </c>
      <c r="H3" s="22">
        <v>1.1300000000000001</v>
      </c>
    </row>
    <row r="4" spans="1:8" x14ac:dyDescent="0.25">
      <c r="A4" s="20">
        <v>1.2809999999999999</v>
      </c>
      <c r="B4" s="22">
        <v>1.7510000000000001</v>
      </c>
      <c r="C4" s="22">
        <v>1.226</v>
      </c>
      <c r="D4" s="22">
        <v>1.216</v>
      </c>
      <c r="E4" s="22">
        <v>1.204</v>
      </c>
      <c r="F4" s="22">
        <v>1.1930000000000001</v>
      </c>
      <c r="G4" s="22">
        <v>1.077</v>
      </c>
      <c r="H4" s="22">
        <v>0.86</v>
      </c>
    </row>
    <row r="5" spans="1:8" x14ac:dyDescent="0.25">
      <c r="A5" s="20">
        <v>1.581</v>
      </c>
      <c r="B5" s="22">
        <v>1.2130000000000001</v>
      </c>
      <c r="C5" s="22">
        <v>1.1280000000000001</v>
      </c>
      <c r="D5" s="22">
        <v>1.2230000000000001</v>
      </c>
      <c r="E5" s="22">
        <v>1.21</v>
      </c>
      <c r="F5" s="22">
        <v>0.70599999999999996</v>
      </c>
      <c r="G5" s="22">
        <v>0.88700000000000001</v>
      </c>
      <c r="H5" s="22">
        <v>1.1440000000000001</v>
      </c>
    </row>
    <row r="6" spans="1:8" x14ac:dyDescent="0.25">
      <c r="A6" s="20">
        <v>1.8640000000000001</v>
      </c>
      <c r="B6" s="22">
        <v>1.3480000000000001</v>
      </c>
      <c r="C6" s="22">
        <v>1.0720000000000001</v>
      </c>
      <c r="D6" s="22">
        <v>1.155</v>
      </c>
      <c r="E6" s="22">
        <v>1.1870000000000001</v>
      </c>
      <c r="F6" s="22">
        <v>1.256</v>
      </c>
      <c r="G6" s="22">
        <v>1.0529999999999999</v>
      </c>
      <c r="H6" s="22">
        <v>1.083</v>
      </c>
    </row>
    <row r="7" spans="1:8" x14ac:dyDescent="0.25">
      <c r="A7" s="20">
        <v>2.0539999999999998</v>
      </c>
      <c r="B7" s="22">
        <v>1.639</v>
      </c>
      <c r="C7" s="22">
        <v>0.95700000000000007</v>
      </c>
      <c r="D7" s="22">
        <v>1.0609999999999999</v>
      </c>
      <c r="E7" s="22">
        <v>1.2610000000000001</v>
      </c>
      <c r="F7" s="22">
        <v>1.1340000000000001</v>
      </c>
      <c r="G7" s="22">
        <v>1.0210000000000001</v>
      </c>
      <c r="H7" s="22">
        <v>1.036</v>
      </c>
    </row>
    <row r="8" spans="1:8" x14ac:dyDescent="0.25">
      <c r="A8" s="20">
        <v>2.2189999999999999</v>
      </c>
      <c r="B8" s="22">
        <v>1.294</v>
      </c>
      <c r="C8" s="22">
        <v>1.0070000000000001</v>
      </c>
      <c r="D8" s="22">
        <v>1.042</v>
      </c>
      <c r="E8" s="22">
        <v>1.1619999999999999</v>
      </c>
      <c r="F8" s="22">
        <v>1.0860000000000001</v>
      </c>
      <c r="G8" s="22">
        <v>1.2770000000000001</v>
      </c>
      <c r="H8" s="22">
        <v>1.121</v>
      </c>
    </row>
    <row r="9" spans="1:8" x14ac:dyDescent="0.25">
      <c r="A9" s="21">
        <v>2.379</v>
      </c>
      <c r="B9" s="22">
        <v>1.8260000000000001</v>
      </c>
      <c r="C9" s="22">
        <v>1.282</v>
      </c>
      <c r="D9" s="22">
        <v>1.476</v>
      </c>
      <c r="E9" s="22">
        <v>1.4350000000000001</v>
      </c>
      <c r="F9" s="22">
        <v>1.3620000000000001</v>
      </c>
      <c r="G9" s="22">
        <v>1.2110000000000001</v>
      </c>
      <c r="H9" s="22">
        <v>1.0009999999999999</v>
      </c>
    </row>
    <row r="17" spans="1:11" x14ac:dyDescent="0.25">
      <c r="B17" s="2" t="s">
        <v>253</v>
      </c>
      <c r="C17" s="2" t="s">
        <v>63</v>
      </c>
      <c r="D17" s="2" t="s">
        <v>64</v>
      </c>
    </row>
    <row r="18" spans="1:11" x14ac:dyDescent="0.25">
      <c r="A18" t="s">
        <v>65</v>
      </c>
      <c r="B18" s="20">
        <v>0.13300000000000001</v>
      </c>
      <c r="C18" s="14">
        <v>100</v>
      </c>
      <c r="D18" s="17">
        <f>(19.656*B18*B18)-(93.468*B18)+(111.8)</f>
        <v>99.716450983999991</v>
      </c>
    </row>
    <row r="19" spans="1:11" x14ac:dyDescent="0.25">
      <c r="A19" t="s">
        <v>66</v>
      </c>
      <c r="B19" s="20">
        <v>0.78100000000000003</v>
      </c>
      <c r="C19" s="14">
        <v>50</v>
      </c>
      <c r="D19" s="17">
        <f t="shared" ref="D19:D25" si="0">(19.656*B19*B19)-(93.468*B19)+(111.8)</f>
        <v>50.790885415999995</v>
      </c>
    </row>
    <row r="20" spans="1:11" x14ac:dyDescent="0.25">
      <c r="A20" t="s">
        <v>67</v>
      </c>
      <c r="B20" s="20">
        <v>1.2809999999999999</v>
      </c>
      <c r="C20" s="14">
        <v>25</v>
      </c>
      <c r="D20" s="17">
        <f t="shared" si="0"/>
        <v>24.322221415999991</v>
      </c>
    </row>
    <row r="21" spans="1:11" x14ac:dyDescent="0.25">
      <c r="A21" t="s">
        <v>68</v>
      </c>
      <c r="B21" s="20">
        <v>1.581</v>
      </c>
      <c r="C21" s="14">
        <v>12.5</v>
      </c>
      <c r="D21" s="17">
        <f t="shared" si="0"/>
        <v>13.158463015999999</v>
      </c>
    </row>
    <row r="22" spans="1:11" x14ac:dyDescent="0.25">
      <c r="A22" t="s">
        <v>69</v>
      </c>
      <c r="B22" s="20">
        <v>1.8640000000000001</v>
      </c>
      <c r="C22" s="14">
        <v>6.25</v>
      </c>
      <c r="D22" s="17">
        <f t="shared" si="0"/>
        <v>5.8703413759999989</v>
      </c>
    </row>
    <row r="23" spans="1:11" x14ac:dyDescent="0.25">
      <c r="A23" t="s">
        <v>70</v>
      </c>
      <c r="B23" s="20">
        <v>2.0539999999999998</v>
      </c>
      <c r="C23" s="14">
        <v>3.13</v>
      </c>
      <c r="D23" s="17">
        <f t="shared" si="0"/>
        <v>2.7437408959999772</v>
      </c>
    </row>
    <row r="24" spans="1:11" x14ac:dyDescent="0.25">
      <c r="A24" t="s">
        <v>258</v>
      </c>
      <c r="B24" s="20">
        <v>2.2189999999999999</v>
      </c>
      <c r="C24" s="14">
        <v>1.56</v>
      </c>
      <c r="D24" s="17">
        <f t="shared" si="0"/>
        <v>1.1798854159999905</v>
      </c>
    </row>
    <row r="25" spans="1:11" x14ac:dyDescent="0.25">
      <c r="A25" t="s">
        <v>71</v>
      </c>
      <c r="B25" s="21">
        <v>2.379</v>
      </c>
      <c r="C25" s="14">
        <v>0</v>
      </c>
      <c r="D25" s="17">
        <f t="shared" si="0"/>
        <v>0.68553149599998164</v>
      </c>
    </row>
    <row r="28" spans="1:11" x14ac:dyDescent="0.25">
      <c r="J28" s="16" t="s">
        <v>256</v>
      </c>
      <c r="K28" s="16"/>
    </row>
    <row r="35" spans="1:3" x14ac:dyDescent="0.25">
      <c r="A35" s="24" t="s">
        <v>73</v>
      </c>
      <c r="B35" s="22" t="s">
        <v>61</v>
      </c>
      <c r="C35" s="25" t="s">
        <v>257</v>
      </c>
    </row>
    <row r="36" spans="1:3" x14ac:dyDescent="0.25">
      <c r="A36" s="24" t="s">
        <v>299</v>
      </c>
      <c r="B36" s="22">
        <v>1.556</v>
      </c>
      <c r="C36" s="17">
        <f t="shared" ref="C36:C67" si="1">(19.656*B36*B36)-(93.468*B36)+(111.8)</f>
        <v>13.95364121599998</v>
      </c>
    </row>
    <row r="37" spans="1:3" x14ac:dyDescent="0.25">
      <c r="A37" s="24" t="s">
        <v>300</v>
      </c>
      <c r="B37" s="22">
        <v>1.85</v>
      </c>
      <c r="C37" s="17">
        <f t="shared" si="1"/>
        <v>6.1568599999999805</v>
      </c>
    </row>
    <row r="38" spans="1:3" x14ac:dyDescent="0.25">
      <c r="A38" s="24" t="s">
        <v>301</v>
      </c>
      <c r="B38" s="22">
        <v>1.7510000000000001</v>
      </c>
      <c r="C38" s="17">
        <f t="shared" si="1"/>
        <v>8.4028476559999916</v>
      </c>
    </row>
    <row r="39" spans="1:3" x14ac:dyDescent="0.25">
      <c r="A39" s="24" t="s">
        <v>302</v>
      </c>
      <c r="B39" s="22">
        <v>1.2130000000000001</v>
      </c>
      <c r="C39" s="17">
        <f t="shared" si="1"/>
        <v>27.344545063999988</v>
      </c>
    </row>
    <row r="40" spans="1:3" x14ac:dyDescent="0.25">
      <c r="A40" s="24" t="s">
        <v>303</v>
      </c>
      <c r="B40" s="22">
        <v>1.3480000000000001</v>
      </c>
      <c r="C40" s="17">
        <f t="shared" si="1"/>
        <v>21.522132223999989</v>
      </c>
    </row>
    <row r="41" spans="1:3" x14ac:dyDescent="0.25">
      <c r="A41" s="24" t="s">
        <v>304</v>
      </c>
      <c r="B41" s="22">
        <v>1.639</v>
      </c>
      <c r="C41" s="17">
        <f t="shared" si="1"/>
        <v>11.408273575999999</v>
      </c>
    </row>
    <row r="42" spans="1:3" x14ac:dyDescent="0.25">
      <c r="A42" s="24" t="s">
        <v>305</v>
      </c>
      <c r="B42" s="22">
        <v>1.294</v>
      </c>
      <c r="C42" s="17">
        <f t="shared" si="1"/>
        <v>23.765122015999978</v>
      </c>
    </row>
    <row r="43" spans="1:3" x14ac:dyDescent="0.25">
      <c r="A43" s="24" t="s">
        <v>306</v>
      </c>
      <c r="B43" s="22">
        <v>1.8260000000000001</v>
      </c>
      <c r="C43" s="17">
        <f t="shared" si="1"/>
        <v>6.6659610559999862</v>
      </c>
    </row>
    <row r="44" spans="1:3" x14ac:dyDescent="0.25">
      <c r="A44" s="24" t="s">
        <v>158</v>
      </c>
      <c r="B44" s="22">
        <v>1.238</v>
      </c>
      <c r="C44" s="17">
        <f t="shared" si="1"/>
        <v>26.212266463999995</v>
      </c>
    </row>
    <row r="45" spans="1:3" x14ac:dyDescent="0.25">
      <c r="A45" s="24" t="s">
        <v>159</v>
      </c>
      <c r="B45" s="22">
        <v>1.3120000000000001</v>
      </c>
      <c r="C45" s="17">
        <f t="shared" si="1"/>
        <v>23.004721663999987</v>
      </c>
    </row>
    <row r="46" spans="1:3" x14ac:dyDescent="0.25">
      <c r="A46" s="24" t="s">
        <v>160</v>
      </c>
      <c r="B46" s="22">
        <v>1.226</v>
      </c>
      <c r="C46" s="17">
        <f t="shared" si="1"/>
        <v>26.752693855999993</v>
      </c>
    </row>
    <row r="47" spans="1:3" x14ac:dyDescent="0.25">
      <c r="A47" s="24" t="s">
        <v>161</v>
      </c>
      <c r="B47" s="22">
        <v>1.1280000000000001</v>
      </c>
      <c r="C47" s="17">
        <f t="shared" si="1"/>
        <v>31.378075903999985</v>
      </c>
    </row>
    <row r="48" spans="1:3" x14ac:dyDescent="0.25">
      <c r="A48" s="24" t="s">
        <v>162</v>
      </c>
      <c r="B48" s="22">
        <v>1.0720000000000001</v>
      </c>
      <c r="C48" s="17">
        <f t="shared" si="1"/>
        <v>34.190664703999985</v>
      </c>
    </row>
    <row r="49" spans="1:3" x14ac:dyDescent="0.25">
      <c r="A49" s="24" t="s">
        <v>163</v>
      </c>
      <c r="B49" s="22">
        <v>0.95700000000000007</v>
      </c>
      <c r="C49" s="17">
        <f t="shared" si="1"/>
        <v>40.353051943999986</v>
      </c>
    </row>
    <row r="50" spans="1:3" x14ac:dyDescent="0.25">
      <c r="A50" s="24" t="s">
        <v>164</v>
      </c>
      <c r="B50" s="22">
        <v>1.0070000000000001</v>
      </c>
      <c r="C50" s="17">
        <f t="shared" si="1"/>
        <v>37.609871143999982</v>
      </c>
    </row>
    <row r="51" spans="1:3" x14ac:dyDescent="0.25">
      <c r="A51" s="24" t="s">
        <v>165</v>
      </c>
      <c r="B51" s="22">
        <v>1.282</v>
      </c>
      <c r="C51" s="17">
        <f t="shared" si="1"/>
        <v>24.279131743999997</v>
      </c>
    </row>
    <row r="52" spans="1:3" x14ac:dyDescent="0.25">
      <c r="A52" s="24" t="s">
        <v>166</v>
      </c>
      <c r="B52" s="22">
        <v>1.3169999999999999</v>
      </c>
      <c r="C52" s="17">
        <f t="shared" si="1"/>
        <v>22.795759783999998</v>
      </c>
    </row>
    <row r="53" spans="1:3" x14ac:dyDescent="0.25">
      <c r="A53" s="24" t="s">
        <v>167</v>
      </c>
      <c r="B53" s="22">
        <v>1.319</v>
      </c>
      <c r="C53" s="17">
        <f t="shared" si="1"/>
        <v>22.712450215999993</v>
      </c>
    </row>
    <row r="54" spans="1:3" x14ac:dyDescent="0.25">
      <c r="A54" s="24" t="s">
        <v>168</v>
      </c>
      <c r="B54" s="22">
        <v>1.216</v>
      </c>
      <c r="C54" s="17">
        <f t="shared" si="1"/>
        <v>27.207374335999987</v>
      </c>
    </row>
    <row r="55" spans="1:3" x14ac:dyDescent="0.25">
      <c r="A55" s="24" t="s">
        <v>169</v>
      </c>
      <c r="B55" s="22">
        <v>1.2230000000000001</v>
      </c>
      <c r="C55" s="17">
        <f t="shared" si="1"/>
        <v>26.888685223999985</v>
      </c>
    </row>
    <row r="56" spans="1:3" x14ac:dyDescent="0.25">
      <c r="A56" s="24" t="s">
        <v>170</v>
      </c>
      <c r="B56" s="22">
        <v>1.155</v>
      </c>
      <c r="C56" s="17">
        <f t="shared" si="1"/>
        <v>30.066055399999982</v>
      </c>
    </row>
    <row r="57" spans="1:3" x14ac:dyDescent="0.25">
      <c r="A57" s="24" t="s">
        <v>171</v>
      </c>
      <c r="B57" s="22">
        <v>1.0609999999999999</v>
      </c>
      <c r="C57" s="17">
        <f t="shared" si="1"/>
        <v>34.757623976000005</v>
      </c>
    </row>
    <row r="58" spans="1:3" x14ac:dyDescent="0.25">
      <c r="A58" s="24" t="s">
        <v>172</v>
      </c>
      <c r="B58" s="22">
        <v>1.042</v>
      </c>
      <c r="C58" s="17">
        <f t="shared" si="1"/>
        <v>35.748121183999999</v>
      </c>
    </row>
    <row r="59" spans="1:3" x14ac:dyDescent="0.25">
      <c r="A59" s="24" t="s">
        <v>173</v>
      </c>
      <c r="B59" s="22">
        <v>1.476</v>
      </c>
      <c r="C59" s="17">
        <f t="shared" si="1"/>
        <v>16.663321855999996</v>
      </c>
    </row>
    <row r="60" spans="1:3" x14ac:dyDescent="0.25">
      <c r="A60" s="24" t="s">
        <v>174</v>
      </c>
      <c r="B60" s="22">
        <v>1.34</v>
      </c>
      <c r="C60" s="17">
        <f t="shared" si="1"/>
        <v>21.847193599999983</v>
      </c>
    </row>
    <row r="61" spans="1:3" x14ac:dyDescent="0.25">
      <c r="A61" s="24" t="s">
        <v>175</v>
      </c>
      <c r="B61" s="22">
        <v>1.4139999999999999</v>
      </c>
      <c r="C61" s="17">
        <f t="shared" si="1"/>
        <v>18.936375775999991</v>
      </c>
    </row>
    <row r="62" spans="1:3" x14ac:dyDescent="0.25">
      <c r="A62" s="24" t="s">
        <v>176</v>
      </c>
      <c r="B62" s="22">
        <v>1.204</v>
      </c>
      <c r="C62" s="17">
        <f t="shared" si="1"/>
        <v>27.75818009599999</v>
      </c>
    </row>
    <row r="63" spans="1:3" x14ac:dyDescent="0.25">
      <c r="A63" s="24" t="s">
        <v>177</v>
      </c>
      <c r="B63" s="22">
        <v>1.21</v>
      </c>
      <c r="C63" s="17">
        <f t="shared" si="1"/>
        <v>27.482069599999988</v>
      </c>
    </row>
    <row r="64" spans="1:3" x14ac:dyDescent="0.25">
      <c r="A64" s="24" t="s">
        <v>178</v>
      </c>
      <c r="B64" s="22">
        <v>1.1870000000000001</v>
      </c>
      <c r="C64" s="17">
        <f t="shared" si="1"/>
        <v>28.548178663999991</v>
      </c>
    </row>
    <row r="65" spans="1:3" x14ac:dyDescent="0.25">
      <c r="A65" s="24" t="s">
        <v>179</v>
      </c>
      <c r="B65" s="22">
        <v>1.2610000000000001</v>
      </c>
      <c r="C65" s="17">
        <f t="shared" si="1"/>
        <v>25.192270375999996</v>
      </c>
    </row>
    <row r="66" spans="1:3" x14ac:dyDescent="0.25">
      <c r="A66" s="24" t="s">
        <v>180</v>
      </c>
      <c r="B66" s="22">
        <v>1.1619999999999999</v>
      </c>
      <c r="C66" s="17">
        <f t="shared" si="1"/>
        <v>29.730580063999994</v>
      </c>
    </row>
    <row r="67" spans="1:3" x14ac:dyDescent="0.25">
      <c r="A67" s="24" t="s">
        <v>181</v>
      </c>
      <c r="B67" s="22">
        <v>1.4350000000000001</v>
      </c>
      <c r="C67" s="17">
        <f t="shared" si="1"/>
        <v>18.149546599999979</v>
      </c>
    </row>
    <row r="68" spans="1:3" x14ac:dyDescent="0.25">
      <c r="A68" s="24" t="s">
        <v>182</v>
      </c>
      <c r="B68" s="22">
        <v>1.123</v>
      </c>
      <c r="C68" s="17">
        <f t="shared" ref="C68:C91" si="2">(19.656*B68*B68)-(93.468*B68)+(111.8)</f>
        <v>31.624187623999987</v>
      </c>
    </row>
    <row r="69" spans="1:3" x14ac:dyDescent="0.25">
      <c r="A69" s="24" t="s">
        <v>183</v>
      </c>
      <c r="B69" s="22">
        <v>1.1759999999999999</v>
      </c>
      <c r="C69" s="17">
        <f t="shared" si="2"/>
        <v>29.065408255999998</v>
      </c>
    </row>
    <row r="70" spans="1:3" x14ac:dyDescent="0.25">
      <c r="A70" s="24" t="s">
        <v>184</v>
      </c>
      <c r="B70" s="22">
        <v>1.1930000000000001</v>
      </c>
      <c r="C70" s="17">
        <f t="shared" si="2"/>
        <v>28.268058343999982</v>
      </c>
    </row>
    <row r="71" spans="1:3" x14ac:dyDescent="0.25">
      <c r="A71" s="24" t="s">
        <v>185</v>
      </c>
      <c r="B71" s="22">
        <v>0.70599999999999996</v>
      </c>
      <c r="C71" s="17">
        <f t="shared" si="2"/>
        <v>55.608850016000005</v>
      </c>
    </row>
    <row r="72" spans="1:3" x14ac:dyDescent="0.25">
      <c r="A72" s="24" t="s">
        <v>186</v>
      </c>
      <c r="B72" s="22">
        <v>1.256</v>
      </c>
      <c r="C72" s="17">
        <f t="shared" si="2"/>
        <v>25.412239615999994</v>
      </c>
    </row>
    <row r="73" spans="1:3" x14ac:dyDescent="0.25">
      <c r="A73" s="24" t="s">
        <v>187</v>
      </c>
      <c r="B73" s="22">
        <v>1.1340000000000001</v>
      </c>
      <c r="C73" s="17">
        <f t="shared" si="2"/>
        <v>31.084039135999987</v>
      </c>
    </row>
    <row r="74" spans="1:3" x14ac:dyDescent="0.25">
      <c r="A74" s="24" t="s">
        <v>188</v>
      </c>
      <c r="B74" s="22">
        <v>1.0860000000000001</v>
      </c>
      <c r="C74" s="17">
        <f t="shared" si="2"/>
        <v>33.475959775999982</v>
      </c>
    </row>
    <row r="75" spans="1:3" x14ac:dyDescent="0.25">
      <c r="A75" s="24" t="s">
        <v>189</v>
      </c>
      <c r="B75" s="22">
        <v>1.3620000000000001</v>
      </c>
      <c r="C75" s="17">
        <f t="shared" si="2"/>
        <v>20.959328863999986</v>
      </c>
    </row>
    <row r="76" spans="1:3" x14ac:dyDescent="0.25">
      <c r="A76" s="24" t="s">
        <v>190</v>
      </c>
      <c r="B76" s="22">
        <v>1.153</v>
      </c>
      <c r="C76" s="17">
        <f t="shared" si="2"/>
        <v>30.162259303999988</v>
      </c>
    </row>
    <row r="77" spans="1:3" x14ac:dyDescent="0.25">
      <c r="A77" s="24" t="s">
        <v>191</v>
      </c>
      <c r="B77" s="22">
        <v>0.83100000000000007</v>
      </c>
      <c r="C77" s="17">
        <f t="shared" si="2"/>
        <v>47.701759015999983</v>
      </c>
    </row>
    <row r="78" spans="1:3" x14ac:dyDescent="0.25">
      <c r="A78" s="24" t="s">
        <v>192</v>
      </c>
      <c r="B78" s="22">
        <v>1.077</v>
      </c>
      <c r="C78" s="17">
        <f t="shared" si="2"/>
        <v>33.934528423999993</v>
      </c>
    </row>
    <row r="79" spans="1:3" x14ac:dyDescent="0.25">
      <c r="A79" s="24" t="s">
        <v>193</v>
      </c>
      <c r="B79" s="22">
        <v>0.88700000000000001</v>
      </c>
      <c r="C79" s="17">
        <f t="shared" si="2"/>
        <v>44.358615463999996</v>
      </c>
    </row>
    <row r="80" spans="1:3" x14ac:dyDescent="0.25">
      <c r="A80" s="24" t="s">
        <v>194</v>
      </c>
      <c r="B80" s="22">
        <v>1.0529999999999999</v>
      </c>
      <c r="C80" s="17">
        <f t="shared" si="2"/>
        <v>35.172945704</v>
      </c>
    </row>
    <row r="81" spans="1:3" x14ac:dyDescent="0.25">
      <c r="A81" s="24" t="s">
        <v>195</v>
      </c>
      <c r="B81" s="22">
        <v>1.0210000000000001</v>
      </c>
      <c r="C81" s="17">
        <f t="shared" si="2"/>
        <v>36.859392295999982</v>
      </c>
    </row>
    <row r="82" spans="1:3" x14ac:dyDescent="0.25">
      <c r="A82" s="24" t="s">
        <v>196</v>
      </c>
      <c r="B82" s="22">
        <v>1.2770000000000001</v>
      </c>
      <c r="C82" s="17">
        <f t="shared" si="2"/>
        <v>24.494973223999992</v>
      </c>
    </row>
    <row r="83" spans="1:3" x14ac:dyDescent="0.25">
      <c r="A83" s="24" t="s">
        <v>197</v>
      </c>
      <c r="B83" s="22">
        <v>1.2110000000000001</v>
      </c>
      <c r="C83" s="17">
        <f t="shared" si="2"/>
        <v>27.43618877599998</v>
      </c>
    </row>
    <row r="84" spans="1:3" x14ac:dyDescent="0.25">
      <c r="A84" s="24" t="s">
        <v>198</v>
      </c>
      <c r="B84" s="22">
        <v>1.1080000000000001</v>
      </c>
      <c r="C84" s="17">
        <f t="shared" si="2"/>
        <v>32.36841958399998</v>
      </c>
    </row>
    <row r="85" spans="1:3" x14ac:dyDescent="0.25">
      <c r="A85" s="24" t="s">
        <v>199</v>
      </c>
      <c r="B85" s="22">
        <v>1.1300000000000001</v>
      </c>
      <c r="C85" s="17">
        <f t="shared" si="2"/>
        <v>31.279906399999987</v>
      </c>
    </row>
    <row r="86" spans="1:3" x14ac:dyDescent="0.25">
      <c r="A86" s="24" t="s">
        <v>200</v>
      </c>
      <c r="B86" s="22">
        <v>0.86</v>
      </c>
      <c r="C86" s="17">
        <f t="shared" si="2"/>
        <v>45.955097599999988</v>
      </c>
    </row>
    <row r="87" spans="1:3" x14ac:dyDescent="0.25">
      <c r="A87" s="24" t="s">
        <v>201</v>
      </c>
      <c r="B87" s="22">
        <v>1.1440000000000001</v>
      </c>
      <c r="C87" s="17">
        <f t="shared" si="2"/>
        <v>30.597122815999995</v>
      </c>
    </row>
    <row r="88" spans="1:3" x14ac:dyDescent="0.25">
      <c r="A88" s="24" t="s">
        <v>202</v>
      </c>
      <c r="B88" s="22">
        <v>1.083</v>
      </c>
      <c r="C88" s="17">
        <f t="shared" si="2"/>
        <v>33.628462184</v>
      </c>
    </row>
    <row r="89" spans="1:3" x14ac:dyDescent="0.25">
      <c r="A89" s="24" t="s">
        <v>203</v>
      </c>
      <c r="B89" s="22">
        <v>1.036</v>
      </c>
      <c r="C89" s="17">
        <f t="shared" si="2"/>
        <v>36.063858175999982</v>
      </c>
    </row>
    <row r="90" spans="1:3" x14ac:dyDescent="0.25">
      <c r="A90" s="24" t="s">
        <v>204</v>
      </c>
      <c r="B90" s="22">
        <v>1.121</v>
      </c>
      <c r="C90" s="17">
        <f t="shared" si="2"/>
        <v>31.722907495999991</v>
      </c>
    </row>
    <row r="91" spans="1:3" x14ac:dyDescent="0.25">
      <c r="A91" s="24" t="s">
        <v>205</v>
      </c>
      <c r="B91" s="22">
        <v>1.0009999999999999</v>
      </c>
      <c r="C91" s="17">
        <f t="shared" si="2"/>
        <v>37.933863656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workbookViewId="0">
      <selection activeCell="U7" sqref="U7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10</vt:i4>
      </vt:variant>
    </vt:vector>
  </HeadingPairs>
  <TitlesOfParts>
    <vt:vector size="10" baseType="lpstr">
      <vt:lpstr>SOD-GPX-CAT</vt:lpstr>
      <vt:lpstr>MDA</vt:lpstr>
      <vt:lpstr>TAS-TOS</vt:lpstr>
      <vt:lpstr>Biyokimya</vt:lpstr>
      <vt:lpstr>IL-17</vt:lpstr>
      <vt:lpstr>GSTs</vt:lpstr>
      <vt:lpstr>8OHdG-1.PLATE</vt:lpstr>
      <vt:lpstr>8OHdG-2.PLATE</vt:lpstr>
      <vt:lpstr>Hemogram</vt:lpstr>
      <vt:lpstr>Materyal-metod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2019-01-09T08:42:21Z</dcterms:created>
  <dcterms:modified xsi:type="dcterms:W3CDTF">2022-12-14T10:03:26Z</dcterms:modified>
</cp:coreProperties>
</file>